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65" windowWidth="14205" windowHeight="5565" tabRatio="733" activeTab="0"/>
  </bookViews>
  <sheets>
    <sheet name="Välj län" sheetId="1" r:id="rId1"/>
    <sheet name="1. 0 år" sheetId="2" r:id="rId2"/>
    <sheet name="2. 1-5 år" sheetId="3" r:id="rId3"/>
    <sheet name="3. 6–18 år" sheetId="4" r:id="rId4"/>
    <sheet name="4. 19–49 år inkomst låg" sheetId="5" r:id="rId5"/>
    <sheet name="5. 19–49 år inkomst hög" sheetId="6" r:id="rId6"/>
    <sheet name="6. 50–69 år inkomst låg" sheetId="7" r:id="rId7"/>
    <sheet name="7. 50–69 år inkomst hög" sheetId="8" r:id="rId8"/>
    <sheet name="8. 70–79 år inkomst låg" sheetId="9" r:id="rId9"/>
    <sheet name="9. 70–79 år inkomst hög" sheetId="10" r:id="rId10"/>
    <sheet name="10. 80-89 år ink 200 tkr" sheetId="11" r:id="rId11"/>
    <sheet name="11. 90+ år  ink 200 tkr" sheetId="12" r:id="rId12"/>
    <sheet name="Specifika tillägg" sheetId="13" r:id="rId13"/>
  </sheets>
  <definedNames>
    <definedName name="_xlnm.Print_Titles" localSheetId="1">'1. 0 år'!$2:$3</definedName>
    <definedName name="_xlnm.Print_Titles" localSheetId="10">'10. 80-89 år ink 200 tkr'!$2:$3</definedName>
    <definedName name="_xlnm.Print_Titles" localSheetId="11">'11. 90+ år  ink 200 tkr'!$2:$3</definedName>
    <definedName name="_xlnm.Print_Titles" localSheetId="2">'2. 1-5 år'!$2:$3</definedName>
    <definedName name="_xlnm.Print_Titles" localSheetId="3">'3. 6–18 år'!$2:$3</definedName>
    <definedName name="_xlnm.Print_Titles" localSheetId="4">'4. 19–49 år inkomst låg'!$2:$3</definedName>
    <definedName name="_xlnm.Print_Titles" localSheetId="5">'5. 19–49 år inkomst hög'!$2:$3</definedName>
    <definedName name="_xlnm.Print_Titles" localSheetId="6">'6. 50–69 år inkomst låg'!$2:$3</definedName>
    <definedName name="_xlnm.Print_Titles" localSheetId="7">'7. 50–69 år inkomst hög'!$2:$3</definedName>
    <definedName name="_xlnm.Print_Titles" localSheetId="8">'8. 70–79 år inkomst låg'!$2:$3</definedName>
    <definedName name="_xlnm.Print_Titles" localSheetId="9">'9. 70–79 år inkomst hög'!$2:$3</definedName>
    <definedName name="Vellinge">'1. 0 år'!$B$4:$B$24</definedName>
  </definedNames>
  <calcPr fullCalcOnLoad="1"/>
</workbook>
</file>

<file path=xl/sharedStrings.xml><?xml version="1.0" encoding="utf-8"?>
<sst xmlns="http://schemas.openxmlformats.org/spreadsheetml/2006/main" count="621" uniqueCount="261">
  <si>
    <t>Totalt</t>
  </si>
  <si>
    <t>Botkyrka</t>
  </si>
  <si>
    <t>Danderyd</t>
  </si>
  <si>
    <t>Nacka</t>
  </si>
  <si>
    <t>Norrtälje</t>
  </si>
  <si>
    <t>Nykvarn</t>
  </si>
  <si>
    <t>Nynäshamn</t>
  </si>
  <si>
    <t>Salem</t>
  </si>
  <si>
    <t>Sigtuna</t>
  </si>
  <si>
    <t>Sollentuna</t>
  </si>
  <si>
    <t>Solna</t>
  </si>
  <si>
    <t>Stockholm</t>
  </si>
  <si>
    <t>Sundbyberg</t>
  </si>
  <si>
    <t>Södertälje</t>
  </si>
  <si>
    <t>Tyresö</t>
  </si>
  <si>
    <t>Täby</t>
  </si>
  <si>
    <t>Upplands Väsby</t>
  </si>
  <si>
    <t>Upplands-Bro</t>
  </si>
  <si>
    <t>Vallentuna</t>
  </si>
  <si>
    <t>Vaxholm</t>
  </si>
  <si>
    <t>Värmdö</t>
  </si>
  <si>
    <t>Österåker</t>
  </si>
  <si>
    <t>Tierp</t>
  </si>
  <si>
    <t>Uppsala</t>
  </si>
  <si>
    <t>Älvkarleby</t>
  </si>
  <si>
    <t>Östhammar</t>
  </si>
  <si>
    <t>Nyköping</t>
  </si>
  <si>
    <t>Oxelösund</t>
  </si>
  <si>
    <t>Strängnäs</t>
  </si>
  <si>
    <t>Trosa</t>
  </si>
  <si>
    <t>Vingåker</t>
  </si>
  <si>
    <t>Boxholm</t>
  </si>
  <si>
    <t>Mjölby</t>
  </si>
  <si>
    <t>Motala</t>
  </si>
  <si>
    <t>Norrköping</t>
  </si>
  <si>
    <t>Söderköping</t>
  </si>
  <si>
    <t>Vadstena</t>
  </si>
  <si>
    <t>Valdemarsvik</t>
  </si>
  <si>
    <t>Ydre</t>
  </si>
  <si>
    <t>Åtvidaberg</t>
  </si>
  <si>
    <t>Ödeshög</t>
  </si>
  <si>
    <t>Aneby</t>
  </si>
  <si>
    <t>Jönköping</t>
  </si>
  <si>
    <t>Mullsjö</t>
  </si>
  <si>
    <t>Nässjö</t>
  </si>
  <si>
    <t>Sävsjö</t>
  </si>
  <si>
    <t>Tranås</t>
  </si>
  <si>
    <t>Vaggeryd</t>
  </si>
  <si>
    <t>Vetlanda</t>
  </si>
  <si>
    <t>Värnamo</t>
  </si>
  <si>
    <t>Alvesta</t>
  </si>
  <si>
    <t>Markaryd</t>
  </si>
  <si>
    <t>Tingsryd</t>
  </si>
  <si>
    <t>Uppvidinge</t>
  </si>
  <si>
    <t>Växjö</t>
  </si>
  <si>
    <t>Älmhult</t>
  </si>
  <si>
    <t>Borgholm</t>
  </si>
  <si>
    <t>Kalmar</t>
  </si>
  <si>
    <t>Mönsterås</t>
  </si>
  <si>
    <t>Mörbylånga</t>
  </si>
  <si>
    <t>Nybro</t>
  </si>
  <si>
    <t>Oskarshamn</t>
  </si>
  <si>
    <t>Torsås</t>
  </si>
  <si>
    <t>Vimmerby</t>
  </si>
  <si>
    <t>Västervik</t>
  </si>
  <si>
    <t>Olofström</t>
  </si>
  <si>
    <t>Ronneby</t>
  </si>
  <si>
    <t>Sölvesborg</t>
  </si>
  <si>
    <t>Bjuv</t>
  </si>
  <si>
    <t>Bromölla</t>
  </si>
  <si>
    <t>Burlöv</t>
  </si>
  <si>
    <t>Båstad</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</si>
  <si>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</si>
  <si>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</si>
  <si>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</si>
  <si>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</si>
  <si>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</si>
  <si>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</si>
  <si>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</si>
  <si>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</si>
  <si>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</si>
  <si>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</si>
  <si>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</si>
  <si>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</si>
  <si>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</si>
  <si>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</si>
  <si>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</si>
  <si>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</si>
  <si>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Varberg</t>
  </si>
  <si>
    <t>Ale</t>
  </si>
  <si>
    <t>Alingsås</t>
  </si>
  <si>
    <t>Bengtsfors</t>
  </si>
  <si>
    <t>Bollebygd</t>
  </si>
  <si>
    <t>Borås</t>
  </si>
  <si>
    <t>Dals-Ed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</si>
  <si>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</si>
  <si>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</si>
  <si>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</si>
  <si>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</si>
  <si>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</si>
  <si>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</si>
  <si>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</si>
  <si>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</si>
  <si>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</si>
  <si>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</si>
  <si>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</si>
  <si>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</si>
  <si>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</si>
  <si>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</si>
  <si>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</si>
  <si>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</si>
  <si>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</si>
  <si>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</si>
  <si>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</si>
  <si>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</si>
  <si>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</si>
  <si>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</si>
  <si>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</si>
  <si>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</si>
  <si>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</si>
  <si>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</si>
  <si>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Arvika</t>
  </si>
  <si>
    <t>Munkfors</t>
  </si>
  <si>
    <t>Storfors</t>
  </si>
  <si>
    <t>Sunne</t>
  </si>
  <si>
    <t>Säffle</t>
  </si>
  <si>
    <t>Torsby</t>
  </si>
  <si>
    <t>Årjäng</t>
  </si>
  <si>
    <t>Askersund</t>
  </si>
  <si>
    <t>Degerfors</t>
  </si>
  <si>
    <t>Nora</t>
  </si>
  <si>
    <t>Örebro</t>
  </si>
  <si>
    <t>Arboga</t>
  </si>
  <si>
    <t>Norberg</t>
  </si>
  <si>
    <t>Sala</t>
  </si>
  <si>
    <t>Skinnskatteberg</t>
  </si>
  <si>
    <t>Surahammar</t>
  </si>
  <si>
    <t>Västerås</t>
  </si>
  <si>
    <t>Avesta</t>
  </si>
  <si>
    <t>Borlänge</t>
  </si>
  <si>
    <t>Mora</t>
  </si>
  <si>
    <t>Orsa</t>
  </si>
  <si>
    <t>Rättvik</t>
  </si>
  <si>
    <t>Smedjebacken</t>
  </si>
  <si>
    <t>Säter</t>
  </si>
  <si>
    <t>Vansbro</t>
  </si>
  <si>
    <t>Älvdalen</t>
  </si>
  <si>
    <t>Bollnäs</t>
  </si>
  <si>
    <t>Nordanstig</t>
  </si>
  <si>
    <t>Ockelbo</t>
  </si>
  <si>
    <t>Ovanåker</t>
  </si>
  <si>
    <t>Sandviken</t>
  </si>
  <si>
    <t>Söderhamn</t>
  </si>
  <si>
    <t>Sollefteå</t>
  </si>
  <si>
    <t>Sundsvall</t>
  </si>
  <si>
    <t>Timrå</t>
  </si>
  <si>
    <t>Ånge</t>
  </si>
  <si>
    <t>Örnsköldsvik</t>
  </si>
  <si>
    <t>Bräcke</t>
  </si>
  <si>
    <t>Ragunda</t>
  </si>
  <si>
    <t>Strömsund</t>
  </si>
  <si>
    <t>Åre</t>
  </si>
  <si>
    <t>Östersund</t>
  </si>
  <si>
    <t>Bjurholm</t>
  </si>
  <si>
    <t>Nordmaling</t>
  </si>
  <si>
    <t>Norsjö</t>
  </si>
  <si>
    <t>Robertsfors</t>
  </si>
  <si>
    <t>Skellefteå</t>
  </si>
  <si>
    <t>Sorsele</t>
  </si>
  <si>
    <t>Storuman</t>
  </si>
  <si>
    <t>Umeå</t>
  </si>
  <si>
    <t>Vilhelmina</t>
  </si>
  <si>
    <t>Vindeln</t>
  </si>
  <si>
    <t>Vännäs</t>
  </si>
  <si>
    <t>Åsele</t>
  </si>
  <si>
    <t>Arjeplog</t>
  </si>
  <si>
    <t>Arvidsjaur</t>
  </si>
  <si>
    <t>Boden</t>
  </si>
  <si>
    <t>Pajala</t>
  </si>
  <si>
    <t>Piteå</t>
  </si>
  <si>
    <t>Älvsbyn</t>
  </si>
  <si>
    <t>Överkalix</t>
  </si>
  <si>
    <t>Övertorneå</t>
  </si>
  <si>
    <t>Skatte-intäkter</t>
  </si>
  <si>
    <t>Inkomst-utjämning</t>
  </si>
  <si>
    <t>Reglerings-post</t>
  </si>
  <si>
    <t>Kostnads-utjämning</t>
  </si>
  <si>
    <t>Skatteintäkter efter inkomst-utjämning</t>
  </si>
  <si>
    <t>1.</t>
  </si>
  <si>
    <t>2.</t>
  </si>
  <si>
    <t>3.</t>
  </si>
  <si>
    <t>4.</t>
  </si>
  <si>
    <t>5.</t>
  </si>
  <si>
    <t>6.</t>
  </si>
  <si>
    <t>7.</t>
  </si>
  <si>
    <t>8.</t>
  </si>
  <si>
    <t>9.</t>
  </si>
  <si>
    <t>10.</t>
  </si>
  <si>
    <t>Därav delmodell i kostnadsutjämningen</t>
  </si>
  <si>
    <t>11.</t>
  </si>
  <si>
    <t>Gymnasium</t>
  </si>
  <si>
    <t>Kollektivtrafik</t>
  </si>
  <si>
    <t>Inkomstutjämning</t>
  </si>
  <si>
    <t>Skatteintäkter</t>
  </si>
  <si>
    <t>Regleringspost</t>
  </si>
  <si>
    <t>Kostnadsutjämning</t>
  </si>
  <si>
    <t>Strukturbidrag + införandebidrag</t>
  </si>
  <si>
    <t>Skatter och inkomstutjämning</t>
  </si>
  <si>
    <t>Struktur-/införande-bidrag</t>
  </si>
  <si>
    <t>Inflyttning av person i åldern 0 år med 0 kronor i beskattningsbar inkomst</t>
  </si>
  <si>
    <t>Södermanland</t>
  </si>
  <si>
    <t>Östergötland</t>
  </si>
  <si>
    <t>Kronoberg</t>
  </si>
  <si>
    <t>Gotlands kommun</t>
  </si>
  <si>
    <t>Blekinge</t>
  </si>
  <si>
    <t>Skåne</t>
  </si>
  <si>
    <t>Halland</t>
  </si>
  <si>
    <t>Västra Götaland</t>
  </si>
  <si>
    <t>Värmland</t>
  </si>
  <si>
    <t>Västmanland</t>
  </si>
  <si>
    <t>Dalarna</t>
  </si>
  <si>
    <t>Gävleborg</t>
  </si>
  <si>
    <t>Västernorrland</t>
  </si>
  <si>
    <t>Jämtland</t>
  </si>
  <si>
    <t>Västerbotten</t>
  </si>
  <si>
    <t>Norrbotten</t>
  </si>
  <si>
    <t>Region</t>
  </si>
  <si>
    <t>HoS</t>
  </si>
  <si>
    <t>Kolltrafik</t>
  </si>
  <si>
    <t>Bef.förändringar</t>
  </si>
  <si>
    <t>Inflyttning av person i åldern 1-5 år med 0 kronor i beskattningsbar inkomst</t>
  </si>
  <si>
    <t>Inflyttning av person i åldern 6-18 år med 0 kronor i beskattningsbar inkomst</t>
  </si>
  <si>
    <t>Inflyttning av person i åldern 19–49 år med 150 000 kronor i beskattningsbar inkomst</t>
  </si>
  <si>
    <t>Inflyttning av person i åldern 19–49 år med 500 000 kronor i beskattningsbar inkomst</t>
  </si>
  <si>
    <t>Inflyttning av person i åldern 50–69 år med 200 000 kronor i beskattningsbar inkomst</t>
  </si>
  <si>
    <t>Inflyttning av person i åldern 70–79 år med 100 000 kronor i beskattningsbar inkomst</t>
  </si>
  <si>
    <t>Inflyttning av person i åldern 50–69 år med 800 000 kronor i beskattningsbar inkomst</t>
  </si>
  <si>
    <t>Inflyttning av person i åldern 70–79 år med 300 000 kronor i beskattningsbar inkomst</t>
  </si>
  <si>
    <t>Välj region i listrutan i C1</t>
  </si>
  <si>
    <t>Befolknings-förändringar</t>
  </si>
  <si>
    <t>Hälso- och sjukvård</t>
  </si>
  <si>
    <t>19-49 år ink.  500 000 kr</t>
  </si>
  <si>
    <t>50-69 år ink. 200 000 kr</t>
  </si>
  <si>
    <t>50-69 år ink. 800 000 kr</t>
  </si>
  <si>
    <t>70-79 år ink. 100 000 kr</t>
  </si>
  <si>
    <t>70-79 år ink. 300 000 kr</t>
  </si>
  <si>
    <t>19-49 år ink. 150 000 kr</t>
  </si>
  <si>
    <t>0 år, ink. 0 kr</t>
  </si>
  <si>
    <t>1-5 år, ink. 0 kr</t>
  </si>
  <si>
    <t>6-18 år, ink. 0 kr</t>
  </si>
  <si>
    <t>80-89 år ensamstående ink. 200 000 kr</t>
  </si>
  <si>
    <t>90+ år ensamstående ink. 200 000 kr</t>
  </si>
  <si>
    <t>Tillägg om sambo</t>
  </si>
  <si>
    <t>Tillägg i hälso- och sjukvårdsmodellen om personen 80+ år är sammanboende</t>
  </si>
  <si>
    <t>Tillägg sammanboende 80-89 år</t>
  </si>
  <si>
    <t>Tillägg sammanboende 90+ år</t>
  </si>
  <si>
    <t>Inflyttning av ensamstående person i åldern 80–89 år med 200 000 kronor i beskattningsbar inkomst</t>
  </si>
  <si>
    <t>Inflyttning av ensamstående person i åldern 90+ år med 200 000 kronor i beskattningsbar inkomst</t>
  </si>
  <si>
    <t xml:space="preserve">Denna tabell visar regionens intäkter, avseende skatter och utjämning, av att en ytterligare invånare i en specifik ålderskategori tillkommer på marginalen. </t>
  </si>
  <si>
    <r>
      <t xml:space="preserve">Denna tabell visar effekten på </t>
    </r>
    <r>
      <rPr>
        <sz val="9"/>
        <color indexed="56"/>
        <rFont val="Calibri"/>
        <family val="2"/>
      </rPr>
      <t>kostnadsutjämningens</t>
    </r>
    <r>
      <rPr>
        <sz val="9"/>
        <rFont val="Calibri"/>
        <family val="2"/>
      </rPr>
      <t xml:space="preserve"> olika delmodeller av att en ytterligare invånare i en specifik ålderskategori tillkommer på marginalen.</t>
    </r>
  </si>
  <si>
    <t>UTJÄMNINGSÅR 2024</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</si>
</sst>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s>
  <fonts count="88">
    <font>
      <sz val="9"/>
      <name val="Microsoft Sans Serif"/>
      <family val="0"/>
    </font>
    <font>
      <u val="single"/>
      <sz val="9"/>
      <color indexed="12"/>
      <name val="Microsoft Sans Serif"/>
      <family val="2"/>
    </font>
    <font>
      <u val="single"/>
      <sz val="9"/>
      <color indexed="36"/>
      <name val="Microsoft Sans Serif"/>
      <family val="2"/>
    </font>
    <font>
      <b/>
      <sz val="9"/>
      <name val="Microsoft Sans Serif"/>
      <family val="2"/>
    </font>
    <font>
      <sz val="9"/>
      <name val="Calibri"/>
      <family val="2"/>
    </font>
    <font>
      <sz val="9"/>
      <name val="Helvetica"/>
      <family val="2"/>
    </font>
    <font>
      <sz val="9"/>
      <color indexed="56"/>
      <name val="Calibri"/>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1"/>
      <name val="Calibri"/>
      <family val="2"/>
    </font>
    <font>
      <sz val="11"/>
      <name val="Calibri"/>
      <family val="2"/>
    </font>
    <font>
      <sz val="8"/>
      <name val="Calibri"/>
      <family val="2"/>
    </font>
    <font>
      <b/>
      <sz val="8"/>
      <name val="Calibri"/>
      <family val="2"/>
    </font>
    <font>
      <b/>
      <i/>
      <sz val="8"/>
      <name val="Calibri"/>
      <family val="2"/>
    </font>
    <font>
      <b/>
      <sz val="9"/>
      <name val="Calibri"/>
      <family val="2"/>
    </font>
    <font>
      <b/>
      <i/>
      <sz val="9"/>
      <name val="Calibri"/>
      <family val="2"/>
    </font>
    <font>
      <sz val="9"/>
      <color indexed="60"/>
      <name val="Calibri"/>
      <family val="2"/>
    </font>
    <font>
      <sz val="10"/>
      <name val="Calibri"/>
      <family val="2"/>
    </font>
    <font>
      <i/>
      <sz val="9"/>
      <name val="Calibri"/>
      <family val="2"/>
    </font>
    <font>
      <b/>
      <sz val="11"/>
      <color indexed="53"/>
      <name val="Calibri"/>
      <family val="2"/>
    </font>
    <font>
      <b/>
      <sz val="9"/>
      <color indexed="53"/>
      <name val="Calibri"/>
      <family val="2"/>
    </font>
    <font>
      <sz val="10"/>
      <color indexed="56"/>
      <name val="Cambria"/>
      <family val="1"/>
    </font>
    <font>
      <b/>
      <sz val="10"/>
      <color indexed="56"/>
      <name val="Cambria"/>
      <family val="1"/>
    </font>
    <font>
      <sz val="10"/>
      <color indexed="56"/>
      <name val="Calibri"/>
      <family val="2"/>
    </font>
    <font>
      <b/>
      <sz val="10"/>
      <color indexed="56"/>
      <name val="Calibri"/>
      <family val="2"/>
    </font>
    <font>
      <b/>
      <i/>
      <sz val="10"/>
      <color indexed="56"/>
      <name val="Calibri"/>
      <family val="2"/>
    </font>
    <font>
      <i/>
      <sz val="9"/>
      <color indexed="56"/>
      <name val="Calibri"/>
      <family val="2"/>
    </font>
    <font>
      <b/>
      <sz val="9"/>
      <color indexed="56"/>
      <name val="Helvetica"/>
      <family val="2"/>
    </font>
    <font>
      <i/>
      <sz val="9"/>
      <color indexed="56"/>
      <name val="Cambria"/>
      <family val="1"/>
    </font>
    <font>
      <sz val="9"/>
      <color indexed="56"/>
      <name val="Microsoft Sans Serif"/>
      <family val="2"/>
    </font>
    <font>
      <b/>
      <sz val="9"/>
      <color indexed="56"/>
      <name val="Microsoft Sans Serif"/>
      <family val="2"/>
    </font>
    <font>
      <b/>
      <sz val="9"/>
      <color indexed="53"/>
      <name val="Microsoft Sans Serif"/>
      <family val="2"/>
    </font>
    <font>
      <sz val="9"/>
      <color indexed="30"/>
      <name val="Calibri"/>
      <family val="2"/>
    </font>
    <font>
      <b/>
      <i/>
      <sz val="9"/>
      <color indexed="60"/>
      <name val="Calibri"/>
      <family val="2"/>
    </font>
    <font>
      <sz val="8"/>
      <name val="Segoe UI"/>
      <family val="2"/>
    </font>
    <font>
      <u val="single"/>
      <sz val="10"/>
      <color indexed="56"/>
      <name val="Calibri"/>
      <family val="2"/>
    </font>
    <font>
      <sz val="10"/>
      <color indexed="8"/>
      <name val="Calibri"/>
      <family val="2"/>
    </font>
    <font>
      <u val="single"/>
      <sz val="10"/>
      <color indexed="8"/>
      <name val="Calibri"/>
      <family val="2"/>
    </font>
    <font>
      <sz val="10"/>
      <color indexed="3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theme="5" tint="-0.24997000396251678"/>
      <name val="Calibri"/>
      <family val="2"/>
    </font>
    <font>
      <b/>
      <sz val="11"/>
      <color theme="9"/>
      <name val="Calibri"/>
      <family val="2"/>
    </font>
    <font>
      <b/>
      <sz val="9"/>
      <color theme="9"/>
      <name val="Calibri"/>
      <family val="2"/>
    </font>
    <font>
      <sz val="10"/>
      <color theme="3"/>
      <name val="Cambria"/>
      <family val="1"/>
    </font>
    <font>
      <b/>
      <sz val="10"/>
      <color theme="3"/>
      <name val="Cambria"/>
      <family val="1"/>
    </font>
    <font>
      <sz val="10"/>
      <color theme="3"/>
      <name val="Calibri"/>
      <family val="2"/>
    </font>
    <font>
      <b/>
      <sz val="10"/>
      <color theme="3"/>
      <name val="Calibri"/>
      <family val="2"/>
    </font>
    <font>
      <b/>
      <i/>
      <sz val="10"/>
      <color theme="3"/>
      <name val="Calibri"/>
      <family val="2"/>
    </font>
    <font>
      <i/>
      <sz val="9"/>
      <color theme="3"/>
      <name val="Calibri"/>
      <family val="2"/>
    </font>
    <font>
      <b/>
      <sz val="9"/>
      <color theme="3"/>
      <name val="Helvetica"/>
      <family val="2"/>
    </font>
    <font>
      <i/>
      <sz val="9"/>
      <color theme="3"/>
      <name val="Cambria"/>
      <family val="1"/>
    </font>
    <font>
      <sz val="9"/>
      <color theme="3"/>
      <name val="Microsoft Sans Serif"/>
      <family val="2"/>
    </font>
    <font>
      <b/>
      <sz val="9"/>
      <color theme="3"/>
      <name val="Microsoft Sans Serif"/>
      <family val="2"/>
    </font>
    <font>
      <sz val="9"/>
      <color theme="3"/>
      <name val="Calibri"/>
      <family val="2"/>
    </font>
    <font>
      <b/>
      <sz val="9"/>
      <color theme="9"/>
      <name val="Microsoft Sans Serif"/>
      <family val="2"/>
    </font>
    <font>
      <sz val="9"/>
      <color rgb="FF0070C0"/>
      <name val="Calibri"/>
      <family val="2"/>
    </font>
    <font>
      <b/>
      <i/>
      <sz val="9"/>
      <color theme="5" tint="-0.2499700039625167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theme="3"/>
        <bgColor indexed="64"/>
      </patternFill>
    </fill>
    <fill>
      <patternFill patternType="solid">
        <fgColor indexed="22"/>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0" fillId="19" borderId="1" applyNumberFormat="0" applyFont="0" applyAlignment="0" applyProtection="0"/>
    <xf numFmtId="0" fontId="56" fillId="20" borderId="2" applyNumberFormat="0" applyAlignment="0" applyProtection="0"/>
    <xf numFmtId="0" fontId="57"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2" applyNumberFormat="0" applyAlignment="0" applyProtection="0"/>
    <xf numFmtId="0" fontId="61" fillId="30" borderId="3" applyNumberFormat="0" applyAlignment="0" applyProtection="0"/>
    <xf numFmtId="0" fontId="62" fillId="0" borderId="4" applyNumberFormat="0" applyFill="0" applyAlignment="0" applyProtection="0"/>
    <xf numFmtId="0" fontId="63" fillId="31" borderId="0" applyNumberFormat="0" applyBorder="0" applyAlignment="0" applyProtection="0"/>
    <xf numFmtId="0" fontId="5" fillId="0" borderId="0">
      <alignment/>
      <protection/>
    </xf>
    <xf numFmtId="9" fontId="0"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69"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100">
    <xf numFmtId="0" fontId="0" fillId="0" borderId="0" xfId="0" applyAlignment="1">
      <alignment/>
    </xf>
    <xf numFmtId="0" fontId="24" fillId="0" borderId="0" xfId="0" applyFont="1" applyAlignment="1" applyProtection="1">
      <alignment/>
      <protection/>
    </xf>
    <xf numFmtId="0" fontId="25" fillId="0" borderId="0" xfId="0" applyFont="1" applyAlignment="1" applyProtection="1">
      <alignment/>
      <protection/>
    </xf>
    <xf numFmtId="0" fontId="26" fillId="32" borderId="10" xfId="0" applyFont="1" applyFill="1" applyBorder="1" applyAlignment="1" applyProtection="1">
      <alignment/>
      <protection/>
    </xf>
    <xf numFmtId="0" fontId="26" fillId="32" borderId="0" xfId="0" applyFont="1" applyFill="1" applyBorder="1" applyAlignment="1" applyProtection="1">
      <alignment/>
      <protection/>
    </xf>
    <xf numFmtId="0" fontId="26" fillId="0" borderId="0" xfId="0" applyFont="1" applyAlignment="1" applyProtection="1">
      <alignment/>
      <protection/>
    </xf>
    <xf numFmtId="0" fontId="27" fillId="0" borderId="0" xfId="0" applyFont="1" applyAlignment="1" applyProtection="1">
      <alignment/>
      <protection/>
    </xf>
    <xf numFmtId="3" fontId="26" fillId="0" borderId="0" xfId="0" applyNumberFormat="1" applyFont="1" applyBorder="1" applyAlignment="1" applyProtection="1">
      <alignment/>
      <protection/>
    </xf>
    <xf numFmtId="3" fontId="26" fillId="32" borderId="11" xfId="0" applyNumberFormat="1" applyFont="1" applyFill="1" applyBorder="1" applyAlignment="1" applyProtection="1">
      <alignment/>
      <protection/>
    </xf>
    <xf numFmtId="3" fontId="28" fillId="32" borderId="11" xfId="0" applyNumberFormat="1" applyFont="1" applyFill="1" applyBorder="1" applyAlignment="1" applyProtection="1">
      <alignment/>
      <protection/>
    </xf>
    <xf numFmtId="3" fontId="28" fillId="0" borderId="0" xfId="0" applyNumberFormat="1" applyFont="1" applyAlignment="1" applyProtection="1">
      <alignment/>
      <protection/>
    </xf>
    <xf numFmtId="0" fontId="26" fillId="0" borderId="12" xfId="0" applyFont="1" applyBorder="1" applyAlignment="1" applyProtection="1">
      <alignment/>
      <protection/>
    </xf>
    <xf numFmtId="3" fontId="28" fillId="0" borderId="0" xfId="0" applyNumberFormat="1" applyFont="1" applyAlignment="1" applyProtection="1">
      <alignment wrapText="1"/>
      <protection/>
    </xf>
    <xf numFmtId="3" fontId="26" fillId="0" borderId="0" xfId="0" applyNumberFormat="1" applyFont="1" applyAlignment="1" applyProtection="1">
      <alignment/>
      <protection/>
    </xf>
    <xf numFmtId="0" fontId="26" fillId="0" borderId="0" xfId="0" applyFont="1" applyBorder="1" applyAlignment="1" applyProtection="1">
      <alignment/>
      <protection/>
    </xf>
    <xf numFmtId="3" fontId="28" fillId="0" borderId="0" xfId="0" applyNumberFormat="1" applyFont="1" applyBorder="1" applyAlignment="1" applyProtection="1">
      <alignment/>
      <protection/>
    </xf>
    <xf numFmtId="0" fontId="4" fillId="0" borderId="0" xfId="0" applyFont="1" applyAlignment="1" applyProtection="1">
      <alignment/>
      <protection/>
    </xf>
    <xf numFmtId="3" fontId="29" fillId="0" borderId="13" xfId="0" applyNumberFormat="1" applyFont="1" applyBorder="1" applyAlignment="1" applyProtection="1">
      <alignment horizontal="center" wrapText="1"/>
      <protection/>
    </xf>
    <xf numFmtId="0" fontId="4" fillId="0" borderId="14" xfId="0" applyFont="1" applyBorder="1" applyAlignment="1" applyProtection="1" quotePrefix="1">
      <alignment/>
      <protection/>
    </xf>
    <xf numFmtId="3" fontId="29" fillId="0" borderId="0" xfId="0" applyNumberFormat="1" applyFont="1" applyBorder="1" applyAlignment="1" applyProtection="1">
      <alignment/>
      <protection/>
    </xf>
    <xf numFmtId="0" fontId="4" fillId="0" borderId="0" xfId="0" applyFont="1" applyBorder="1" applyAlignment="1" applyProtection="1" quotePrefix="1">
      <alignment/>
      <protection/>
    </xf>
    <xf numFmtId="0" fontId="4" fillId="0" borderId="11" xfId="0" applyFont="1" applyBorder="1" applyAlignment="1" applyProtection="1" quotePrefix="1">
      <alignment/>
      <protection/>
    </xf>
    <xf numFmtId="0" fontId="4" fillId="0" borderId="15" xfId="0" applyFont="1" applyBorder="1" applyAlignment="1" applyProtection="1">
      <alignment/>
      <protection/>
    </xf>
    <xf numFmtId="0" fontId="4" fillId="0" borderId="16" xfId="0" applyFont="1" applyBorder="1" applyAlignment="1" applyProtection="1">
      <alignment/>
      <protection/>
    </xf>
    <xf numFmtId="3" fontId="4" fillId="0" borderId="0" xfId="0" applyNumberFormat="1" applyFont="1" applyBorder="1" applyAlignment="1" applyProtection="1">
      <alignment horizontal="center"/>
      <protection/>
    </xf>
    <xf numFmtId="3" fontId="4" fillId="0" borderId="11" xfId="0" applyNumberFormat="1" applyFont="1" applyBorder="1" applyAlignment="1" applyProtection="1">
      <alignment horizontal="center"/>
      <protection/>
    </xf>
    <xf numFmtId="3" fontId="30" fillId="0" borderId="0" xfId="0" applyNumberFormat="1" applyFont="1" applyBorder="1" applyAlignment="1" applyProtection="1">
      <alignment horizontal="center" wrapText="1"/>
      <protection/>
    </xf>
    <xf numFmtId="3" fontId="28" fillId="0" borderId="0" xfId="0" applyNumberFormat="1" applyFont="1" applyBorder="1" applyAlignment="1" applyProtection="1">
      <alignment wrapText="1"/>
      <protection/>
    </xf>
    <xf numFmtId="3" fontId="28" fillId="32" borderId="0" xfId="0" applyNumberFormat="1" applyFont="1" applyFill="1" applyBorder="1" applyAlignment="1" applyProtection="1">
      <alignment/>
      <protection/>
    </xf>
    <xf numFmtId="3" fontId="29" fillId="0" borderId="17" xfId="0" applyNumberFormat="1" applyFont="1" applyBorder="1" applyAlignment="1" applyProtection="1">
      <alignment horizontal="center" wrapText="1"/>
      <protection/>
    </xf>
    <xf numFmtId="3" fontId="29" fillId="0" borderId="0" xfId="0" applyNumberFormat="1" applyFont="1" applyBorder="1" applyAlignment="1" applyProtection="1">
      <alignment horizontal="center"/>
      <protection/>
    </xf>
    <xf numFmtId="3" fontId="29" fillId="0" borderId="18" xfId="0" applyNumberFormat="1" applyFont="1" applyBorder="1" applyAlignment="1" applyProtection="1">
      <alignment horizontal="center"/>
      <protection/>
    </xf>
    <xf numFmtId="3" fontId="29" fillId="0" borderId="11" xfId="0" applyNumberFormat="1" applyFont="1" applyBorder="1" applyAlignment="1" applyProtection="1">
      <alignment horizontal="center"/>
      <protection/>
    </xf>
    <xf numFmtId="3" fontId="29" fillId="0" borderId="19" xfId="0" applyNumberFormat="1" applyFont="1" applyBorder="1" applyAlignment="1" applyProtection="1">
      <alignment horizontal="center"/>
      <protection/>
    </xf>
    <xf numFmtId="3" fontId="26" fillId="32" borderId="0" xfId="0" applyNumberFormat="1" applyFont="1" applyFill="1" applyBorder="1" applyAlignment="1" applyProtection="1">
      <alignment/>
      <protection/>
    </xf>
    <xf numFmtId="3" fontId="4" fillId="0" borderId="13" xfId="0" applyNumberFormat="1" applyFont="1" applyBorder="1" applyAlignment="1" applyProtection="1">
      <alignment horizontal="center" wrapText="1"/>
      <protection/>
    </xf>
    <xf numFmtId="3" fontId="4" fillId="0" borderId="10" xfId="0" applyNumberFormat="1" applyFont="1" applyBorder="1" applyAlignment="1" applyProtection="1">
      <alignment horizontal="center"/>
      <protection/>
    </xf>
    <xf numFmtId="3" fontId="71" fillId="0" borderId="0" xfId="0" applyNumberFormat="1" applyFont="1" applyBorder="1" applyAlignment="1" applyProtection="1">
      <alignment horizontal="center"/>
      <protection/>
    </xf>
    <xf numFmtId="3" fontId="32" fillId="0" borderId="0"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wrapText="1"/>
    </xf>
    <xf numFmtId="0" fontId="4" fillId="0" borderId="16" xfId="0" applyFont="1" applyBorder="1" applyAlignment="1" applyProtection="1" quotePrefix="1">
      <alignment/>
      <protection/>
    </xf>
    <xf numFmtId="0" fontId="26" fillId="0" borderId="0" xfId="0" applyFont="1" applyFill="1" applyBorder="1" applyAlignment="1" applyProtection="1">
      <alignment/>
      <protection/>
    </xf>
    <xf numFmtId="0" fontId="24" fillId="0" borderId="0" xfId="0" applyFont="1" applyFill="1" applyBorder="1" applyAlignment="1" applyProtection="1">
      <alignment/>
      <protection/>
    </xf>
    <xf numFmtId="0" fontId="4" fillId="0" borderId="0" xfId="0" applyFont="1" applyFill="1" applyBorder="1" applyAlignment="1" applyProtection="1">
      <alignment/>
      <protection/>
    </xf>
    <xf numFmtId="3" fontId="26" fillId="0" borderId="0" xfId="0" applyNumberFormat="1" applyFont="1" applyFill="1" applyBorder="1" applyAlignment="1" applyProtection="1">
      <alignment/>
      <protection/>
    </xf>
    <xf numFmtId="3" fontId="30" fillId="0" borderId="0" xfId="0" applyNumberFormat="1" applyFont="1" applyFill="1" applyBorder="1" applyAlignment="1" applyProtection="1">
      <alignment horizontal="left" wrapText="1"/>
      <protection/>
    </xf>
    <xf numFmtId="3" fontId="30" fillId="0" borderId="0" xfId="0" applyNumberFormat="1" applyFont="1" applyFill="1" applyBorder="1" applyAlignment="1" applyProtection="1">
      <alignment horizontal="center" wrapText="1"/>
      <protection/>
    </xf>
    <xf numFmtId="3" fontId="4" fillId="0" borderId="0" xfId="0" applyNumberFormat="1" applyFont="1" applyFill="1" applyBorder="1" applyAlignment="1" applyProtection="1">
      <alignment horizontal="center"/>
      <protection/>
    </xf>
    <xf numFmtId="0" fontId="72" fillId="33" borderId="20" xfId="0" applyFont="1" applyFill="1" applyBorder="1" applyAlignment="1" applyProtection="1">
      <alignment/>
      <protection/>
    </xf>
    <xf numFmtId="0" fontId="73" fillId="33" borderId="20" xfId="0" applyFont="1" applyFill="1" applyBorder="1" applyAlignment="1" applyProtection="1">
      <alignment/>
      <protection/>
    </xf>
    <xf numFmtId="0" fontId="67" fillId="27" borderId="17" xfId="0" applyFont="1" applyFill="1" applyBorder="1" applyAlignment="1" applyProtection="1">
      <alignment/>
      <protection locked="0"/>
    </xf>
    <xf numFmtId="166" fontId="74" fillId="27" borderId="0" xfId="0" applyNumberFormat="1" applyFont="1" applyFill="1" applyAlignment="1">
      <alignment/>
    </xf>
    <xf numFmtId="3" fontId="74" fillId="27" borderId="0" xfId="0" applyNumberFormat="1" applyFont="1" applyFill="1" applyAlignment="1">
      <alignment/>
    </xf>
    <xf numFmtId="3" fontId="74" fillId="27" borderId="0" xfId="0" applyNumberFormat="1" applyFont="1" applyFill="1" applyAlignment="1">
      <alignment horizontal="center"/>
    </xf>
    <xf numFmtId="3" fontId="75" fillId="27" borderId="0" xfId="0" applyNumberFormat="1" applyFont="1" applyFill="1" applyAlignment="1">
      <alignment horizontal="center"/>
    </xf>
    <xf numFmtId="3" fontId="67" fillId="0" borderId="0" xfId="0" applyNumberFormat="1" applyFont="1" applyAlignment="1">
      <alignment/>
    </xf>
    <xf numFmtId="3" fontId="76" fillId="0" borderId="0" xfId="0" applyNumberFormat="1" applyFont="1" applyAlignment="1">
      <alignment/>
    </xf>
    <xf numFmtId="3" fontId="77" fillId="0" borderId="0" xfId="0" applyNumberFormat="1" applyFont="1" applyAlignment="1">
      <alignment/>
    </xf>
    <xf numFmtId="3" fontId="76" fillId="0" borderId="0" xfId="0" applyNumberFormat="1" applyFont="1" applyFill="1" applyBorder="1" applyAlignment="1">
      <alignment/>
    </xf>
    <xf numFmtId="3" fontId="76" fillId="0" borderId="11" xfId="0" applyNumberFormat="1" applyFont="1" applyBorder="1" applyAlignment="1">
      <alignment/>
    </xf>
    <xf numFmtId="3" fontId="77" fillId="0" borderId="11" xfId="0" applyNumberFormat="1" applyFont="1" applyBorder="1" applyAlignment="1">
      <alignment/>
    </xf>
    <xf numFmtId="3" fontId="78" fillId="0" borderId="11" xfId="0" applyNumberFormat="1" applyFont="1" applyBorder="1" applyAlignment="1">
      <alignment/>
    </xf>
    <xf numFmtId="3" fontId="78" fillId="0" borderId="0" xfId="0" applyNumberFormat="1" applyFont="1" applyFill="1" applyBorder="1" applyAlignment="1">
      <alignment/>
    </xf>
    <xf numFmtId="3" fontId="77" fillId="0" borderId="11" xfId="0" applyNumberFormat="1" applyFont="1" applyBorder="1" applyAlignment="1">
      <alignment wrapText="1"/>
    </xf>
    <xf numFmtId="3" fontId="76" fillId="0" borderId="11" xfId="0" applyNumberFormat="1" applyFont="1" applyBorder="1" applyAlignment="1">
      <alignment horizontal="center" vertical="center" wrapText="1"/>
    </xf>
    <xf numFmtId="3" fontId="77" fillId="0" borderId="11" xfId="0" applyNumberFormat="1" applyFont="1" applyBorder="1" applyAlignment="1">
      <alignment horizontal="center" wrapText="1"/>
    </xf>
    <xf numFmtId="3" fontId="77" fillId="0" borderId="11" xfId="0" applyNumberFormat="1" applyFont="1" applyBorder="1" applyAlignment="1">
      <alignment horizontal="center" vertical="center" wrapText="1"/>
    </xf>
    <xf numFmtId="3" fontId="78" fillId="34" borderId="0" xfId="0" applyNumberFormat="1" applyFont="1" applyFill="1" applyAlignment="1">
      <alignment wrapText="1"/>
    </xf>
    <xf numFmtId="3" fontId="76" fillId="0" borderId="0" xfId="0" applyNumberFormat="1" applyFont="1" applyFill="1" applyBorder="1" applyAlignment="1">
      <alignment horizontal="center" vertical="center" wrapText="1"/>
    </xf>
    <xf numFmtId="3" fontId="79" fillId="0" borderId="0" xfId="0" applyNumberFormat="1" applyFont="1" applyFill="1" applyBorder="1" applyAlignment="1">
      <alignment horizontal="center" vertical="center" wrapText="1"/>
    </xf>
    <xf numFmtId="3" fontId="80" fillId="0" borderId="21" xfId="50" applyNumberFormat="1" applyFont="1" applyBorder="1" applyAlignment="1">
      <alignment horizontal="right"/>
      <protection/>
    </xf>
    <xf numFmtId="3" fontId="80" fillId="0" borderId="21" xfId="50" applyNumberFormat="1" applyFont="1" applyBorder="1" applyAlignment="1">
      <alignment horizontal="left"/>
      <protection/>
    </xf>
    <xf numFmtId="3" fontId="74" fillId="34" borderId="0" xfId="0" applyNumberFormat="1" applyFont="1" applyFill="1" applyAlignment="1">
      <alignment horizontal="center"/>
    </xf>
    <xf numFmtId="3" fontId="74" fillId="0" borderId="0" xfId="0" applyNumberFormat="1" applyFont="1" applyFill="1" applyBorder="1" applyAlignment="1">
      <alignment horizontal="center"/>
    </xf>
    <xf numFmtId="3" fontId="81" fillId="0" borderId="0" xfId="0" applyNumberFormat="1" applyFont="1" applyFill="1" applyBorder="1" applyAlignment="1">
      <alignment horizontal="center"/>
    </xf>
    <xf numFmtId="166" fontId="74" fillId="0" borderId="0" xfId="0" applyNumberFormat="1" applyFont="1" applyAlignment="1">
      <alignment/>
    </xf>
    <xf numFmtId="3" fontId="74" fillId="0" borderId="0" xfId="0" applyNumberFormat="1" applyFont="1" applyAlignment="1">
      <alignment/>
    </xf>
    <xf numFmtId="3" fontId="74" fillId="0" borderId="0" xfId="0" applyNumberFormat="1" applyFont="1" applyAlignment="1">
      <alignment horizontal="center"/>
    </xf>
    <xf numFmtId="3" fontId="75" fillId="0" borderId="0" xfId="0" applyNumberFormat="1" applyFont="1" applyAlignment="1">
      <alignment horizontal="center"/>
    </xf>
    <xf numFmtId="166" fontId="74" fillId="0" borderId="0" xfId="0" applyNumberFormat="1" applyFont="1" applyFill="1" applyBorder="1" applyAlignment="1">
      <alignment/>
    </xf>
    <xf numFmtId="3" fontId="74" fillId="0" borderId="0" xfId="0" applyNumberFormat="1" applyFont="1" applyFill="1" applyBorder="1" applyAlignment="1">
      <alignment/>
    </xf>
    <xf numFmtId="3" fontId="75" fillId="0" borderId="0" xfId="0" applyNumberFormat="1" applyFont="1" applyFill="1" applyBorder="1" applyAlignment="1">
      <alignment horizontal="center"/>
    </xf>
    <xf numFmtId="0" fontId="82" fillId="0" borderId="0" xfId="0" applyFont="1" applyAlignment="1">
      <alignment/>
    </xf>
    <xf numFmtId="0" fontId="83" fillId="0" borderId="0" xfId="0" applyFont="1" applyAlignment="1">
      <alignment horizontal="center"/>
    </xf>
    <xf numFmtId="3" fontId="76" fillId="0" borderId="0" xfId="0" applyNumberFormat="1" applyFont="1" applyBorder="1" applyAlignment="1">
      <alignment horizontal="center" vertical="center" wrapText="1"/>
    </xf>
    <xf numFmtId="0" fontId="82" fillId="0" borderId="0" xfId="0" applyFont="1" applyBorder="1" applyAlignment="1">
      <alignment/>
    </xf>
    <xf numFmtId="0" fontId="84" fillId="0" borderId="0" xfId="0" applyFont="1" applyBorder="1" applyAlignment="1" applyProtection="1">
      <alignment/>
      <protection/>
    </xf>
    <xf numFmtId="0" fontId="85" fillId="0" borderId="0" xfId="0" applyFont="1" applyAlignment="1">
      <alignment horizontal="center"/>
    </xf>
    <xf numFmtId="3" fontId="86" fillId="0" borderId="0" xfId="0" applyNumberFormat="1" applyFont="1" applyBorder="1" applyAlignment="1" applyProtection="1">
      <alignment horizontal="center"/>
      <protection/>
    </xf>
    <xf numFmtId="3" fontId="86" fillId="0" borderId="11" xfId="0" applyNumberFormat="1" applyFont="1" applyBorder="1" applyAlignment="1" applyProtection="1">
      <alignment horizontal="center"/>
      <protection/>
    </xf>
    <xf numFmtId="3" fontId="4" fillId="0" borderId="0" xfId="0" applyNumberFormat="1" applyFont="1" applyBorder="1" applyAlignment="1" applyProtection="1">
      <alignment horizontal="center" vertical="center" wrapText="1"/>
      <protection/>
    </xf>
    <xf numFmtId="0" fontId="4" fillId="0" borderId="0" xfId="0" applyFont="1" applyBorder="1" applyAlignment="1">
      <alignment horizontal="center" vertical="center" wrapText="1"/>
    </xf>
    <xf numFmtId="3" fontId="33" fillId="0" borderId="0" xfId="0" applyNumberFormat="1" applyFont="1" applyBorder="1" applyAlignment="1" applyProtection="1">
      <alignment horizontal="center" vertical="center" wrapText="1"/>
      <protection/>
    </xf>
    <xf numFmtId="0" fontId="33" fillId="0" borderId="0" xfId="0" applyFont="1" applyBorder="1" applyAlignment="1">
      <alignment horizontal="center" vertical="center" wrapText="1"/>
    </xf>
    <xf numFmtId="3" fontId="87" fillId="0" borderId="0" xfId="0" applyNumberFormat="1" applyFont="1" applyBorder="1" applyAlignment="1" applyProtection="1">
      <alignment horizontal="center" wrapText="1"/>
      <protection/>
    </xf>
    <xf numFmtId="0" fontId="71" fillId="0" borderId="0" xfId="0" applyFont="1" applyBorder="1" applyAlignment="1">
      <alignment horizontal="center" wrapText="1"/>
    </xf>
    <xf numFmtId="3" fontId="4" fillId="0" borderId="10" xfId="0" applyNumberFormat="1" applyFont="1" applyBorder="1" applyAlignment="1" applyProtection="1">
      <alignment horizontal="center" vertical="center" wrapText="1"/>
      <protection/>
    </xf>
    <xf numFmtId="0" fontId="4" fillId="0" borderId="11" xfId="0" applyFont="1" applyBorder="1" applyAlignment="1">
      <alignment horizontal="center" vertical="center" wrapText="1"/>
    </xf>
    <xf numFmtId="3" fontId="86" fillId="0" borderId="10" xfId="0" applyNumberFormat="1" applyFont="1" applyBorder="1" applyAlignment="1" applyProtection="1">
      <alignment horizontal="center" vertical="center" wrapText="1"/>
      <protection/>
    </xf>
    <xf numFmtId="0" fontId="86" fillId="0" borderId="11" xfId="0" applyFont="1" applyBorder="1" applyAlignment="1">
      <alignment horizontal="center" vertical="center" wrapText="1"/>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_NPIKost"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3</xdr:row>
      <xdr:rowOff>28575</xdr:rowOff>
    </xdr:from>
    <xdr:to>
      <xdr:col>13</xdr:col>
      <xdr:colOff>542925</xdr:colOff>
      <xdr:row>15</xdr:row>
      <xdr:rowOff>38100</xdr:rowOff>
    </xdr:to>
    <xdr:sp>
      <xdr:nvSpPr>
        <xdr:cNvPr id="1" name="textruta 1"/>
        <xdr:cNvSpPr txBox="1">
          <a:spLocks noChangeArrowheads="1"/>
        </xdr:cNvSpPr>
      </xdr:nvSpPr>
      <xdr:spPr>
        <a:xfrm>
          <a:off x="9153525" y="514350"/>
          <a:ext cx="5514975" cy="200025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000" b="0" i="0" u="sng" baseline="0">
              <a:solidFill>
                <a:srgbClr val="003366"/>
              </a:solidFill>
              <a:latin typeface="Calibri"/>
              <a:ea typeface="Calibri"/>
              <a:cs typeface="Calibri"/>
            </a:rPr>
            <a:t>Inkomst efter grundavdrag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Inkomsterna i tabellen avser inkomster efter grundavdrag. Grundavdraget är olika i olika inkomstklasser.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En</a:t>
          </a:r>
          <a:r>
            <a:rPr lang="en-US" cap="none" sz="1000" b="0" i="0" u="none" baseline="0">
              <a:solidFill>
                <a:srgbClr val="000000"/>
              </a:solidFill>
              <a:latin typeface="Calibri"/>
              <a:ea typeface="Calibri"/>
              <a:cs typeface="Calibri"/>
            </a:rPr>
            <a:t> inkomst på 200 000 kronor i tabellen motsvar en bruttoinkomst på knappt 238 000 kronor, dvs ett grundavdrag på ca 38 000 kronor. För de högre inkomsterna i tabellen är grundavdraget mindre än hälften så stort.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Grundavdraget för personer över 66 år är betydligt högre vid motsvarande inkomster, detta som en kompensation för att pensionsinkomster inte omfattas av jobbskatteavdrag. Inkomsten på 200 000 kr i tabellen för de som är 66 år och äldre motsvarar därför en betydligt högre bruttoinkomst än motsvarande inkomstnivå för yngre personer, omkring 390 000 kr för inkomster 2024. Tabellen (utjämningsår 2024) bygger dock på inkomster avseende år 2022.</a:t>
          </a:r>
          <a:r>
            <a:rPr lang="en-US" cap="none" sz="1000" b="0" i="0" u="none" baseline="0">
              <a:solidFill>
                <a:srgbClr val="000000"/>
              </a:solidFill>
              <a:latin typeface="Calibri"/>
              <a:ea typeface="Calibri"/>
              <a:cs typeface="Calibri"/>
            </a:rPr>
            <a:t>
</a:t>
          </a:r>
        </a:p>
      </xdr:txBody>
    </xdr:sp>
    <xdr:clientData/>
  </xdr:twoCellAnchor>
  <xdr:twoCellAnchor>
    <xdr:from>
      <xdr:col>6</xdr:col>
      <xdr:colOff>104775</xdr:colOff>
      <xdr:row>19</xdr:row>
      <xdr:rowOff>104775</xdr:rowOff>
    </xdr:from>
    <xdr:to>
      <xdr:col>15</xdr:col>
      <xdr:colOff>504825</xdr:colOff>
      <xdr:row>33</xdr:row>
      <xdr:rowOff>104775</xdr:rowOff>
    </xdr:to>
    <xdr:sp>
      <xdr:nvSpPr>
        <xdr:cNvPr id="2" name="textruta 2"/>
        <xdr:cNvSpPr txBox="1">
          <a:spLocks noChangeArrowheads="1"/>
        </xdr:cNvSpPr>
      </xdr:nvSpPr>
      <xdr:spPr>
        <a:xfrm>
          <a:off x="7000875" y="3171825"/>
          <a:ext cx="8239125" cy="21336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000" b="0" i="0" u="sng" baseline="0">
              <a:solidFill>
                <a:srgbClr val="003366"/>
              </a:solidFill>
              <a:latin typeface="Calibri"/>
              <a:ea typeface="Calibri"/>
              <a:cs typeface="Calibri"/>
            </a:rPr>
            <a:t>Olika kostnadsutjämning beroende på inkomst
</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Som tabellen visar blir utfallet i kostnadsutjämningen olika beroende på den tillagda personens</a:t>
          </a:r>
          <a:r>
            <a:rPr lang="en-US" cap="none" sz="1000" b="0" i="0" u="none" baseline="0">
              <a:solidFill>
                <a:srgbClr val="000000"/>
              </a:solidFill>
              <a:latin typeface="Calibri"/>
              <a:ea typeface="Calibri"/>
              <a:cs typeface="Calibri"/>
            </a:rPr>
            <a:t> inkomst, jämför t.ex. de båda inkomsterna för de i gruppen 19-49 år. I hälso- och sjukvårdsmodellen delas befolkningen i vissa åldersgrupper in i "hög" respektive "låg" inkomst (hushållens inkomst, inklusive kapitlinkomst, jämfört med medianinkomsten). Normkostnaden skiljer sig åt mellan dessa.  De inkomster som denna beräkning använder (en högre och en lägre inkomst per åldersgrupp) har formellt inget med denna indelning att göra,  utan används här bara för att symbolisera en invånare i gruppen "låg" eller gruppen "hög" inkomst. Inkomstutjämning och skatteintäkter är dock direkt proportionella mot inkomsten. 
</a:t>
          </a:r>
          <a:r>
            <a:rPr lang="en-US" cap="none" sz="1000" b="0" i="0" u="none" baseline="0">
              <a:solidFill>
                <a:srgbClr val="0066CC"/>
              </a:solidFill>
              <a:latin typeface="Calibri"/>
              <a:ea typeface="Calibri"/>
              <a:cs typeface="Calibri"/>
            </a:rPr>
            <a:t>I modellen ingår även avdrag/tillägg i hälso- och sjukvårdsmodellen beroende på om en person 80+ är ensamstående eller sammanboende.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Även i åldersgrupperna 0-18 år används hög respektive låg inkomst som fördelningsgrund. Detta på basis av hushållets inkomst. I denna beräkning antas dock fördelningen mellan dessa två vara densamma som den faktiska fördelningen i regionen. En ny invånare i någon av dessa åldrar delas i denna beräkning således upp i dessa två grupper. Skatter och inkomstutjämning räknar dock utifrån en inkomst på 0 kronor.  </a:t>
          </a:r>
        </a:p>
      </xdr:txBody>
    </xdr:sp>
    <xdr:clientData/>
  </xdr:twoCellAnchor>
  <xdr:twoCellAnchor>
    <xdr:from>
      <xdr:col>6</xdr:col>
      <xdr:colOff>47625</xdr:colOff>
      <xdr:row>35</xdr:row>
      <xdr:rowOff>38100</xdr:rowOff>
    </xdr:from>
    <xdr:to>
      <xdr:col>11</xdr:col>
      <xdr:colOff>1066800</xdr:colOff>
      <xdr:row>48</xdr:row>
      <xdr:rowOff>28575</xdr:rowOff>
    </xdr:to>
    <xdr:sp>
      <xdr:nvSpPr>
        <xdr:cNvPr id="3" name="textruta 4"/>
        <xdr:cNvSpPr txBox="1">
          <a:spLocks noChangeArrowheads="1"/>
        </xdr:cNvSpPr>
      </xdr:nvSpPr>
      <xdr:spPr>
        <a:xfrm>
          <a:off x="6943725" y="5543550"/>
          <a:ext cx="5762625" cy="20193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000" b="0" i="0" u="sng" baseline="0">
              <a:solidFill>
                <a:srgbClr val="003366"/>
              </a:solidFill>
              <a:latin typeface="Calibri"/>
              <a:ea typeface="Calibri"/>
              <a:cs typeface="Calibri"/>
            </a:rPr>
            <a:t>Eftersläpningsersättning ingår inte
</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 modellen för befolkningsförändringar finns en kompensation för s.k eftersläpningsersättning. Regioner med en snabb befolkningstillväxt kan få en särskild ersättning om b</a:t>
          </a:r>
          <a:r>
            <a:rPr lang="en-US" cap="none" sz="1000" b="0" i="0" u="none" baseline="0">
              <a:solidFill>
                <a:srgbClr val="000000"/>
              </a:solidFill>
              <a:latin typeface="Calibri"/>
              <a:ea typeface="Calibri"/>
              <a:cs typeface="Calibri"/>
            </a:rPr>
            <a:t>efolkningstillväxten överstiger två olika gränsvärden. Ersättningen betalas ut på basis av det antal personer som tillväxten </a:t>
          </a:r>
          <a:r>
            <a:rPr lang="en-US" cap="none" sz="1000" b="0" i="0" u="sng" baseline="0">
              <a:solidFill>
                <a:srgbClr val="000000"/>
              </a:solidFill>
              <a:latin typeface="Calibri"/>
              <a:ea typeface="Calibri"/>
              <a:cs typeface="Calibri"/>
            </a:rPr>
            <a:t>över</a:t>
          </a:r>
          <a:r>
            <a:rPr lang="en-US" cap="none" sz="1000" b="0" i="0" u="none" baseline="0">
              <a:solidFill>
                <a:srgbClr val="000000"/>
              </a:solidFill>
              <a:latin typeface="Calibri"/>
              <a:ea typeface="Calibri"/>
              <a:cs typeface="Calibri"/>
            </a:rPr>
            <a:t> det ena gränsvärdet motsvarar.  Ersättningen skall motsvara vad dessa individer skulle generera i intäkter i form av skatter och bidrag om dessa hade bott i kommunen året innan. Ersättningen är således olika per region , men motsvarar i genomsnitt ca 29 000 kronor per person som kompenseras. Utjämningsår 2024 fick ingen region denna ersättning. Ersättningen bygger på befolkningen 1/11 året innan utjämningsåret, inte på befolkningen 31/12 två år innan utjämningsåret.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94"/>
  <sheetViews>
    <sheetView showGridLines="0" showRowColHeaders="0" tabSelected="1" zoomScale="130" zoomScaleNormal="130" zoomScalePageLayoutView="0" workbookViewId="0" topLeftCell="A1">
      <selection activeCell="C1" sqref="C1"/>
    </sheetView>
  </sheetViews>
  <sheetFormatPr defaultColWidth="9.140625" defaultRowHeight="12.75"/>
  <cols>
    <col min="1" max="1" width="30.140625" style="5" customWidth="1"/>
    <col min="2" max="2" width="12.57421875" style="5" customWidth="1"/>
    <col min="3" max="3" width="16.00390625" style="5" customWidth="1"/>
    <col min="4" max="4" width="15.421875" style="5" customWidth="1"/>
    <col min="5" max="5" width="15.8515625" style="5" customWidth="1"/>
    <col min="6" max="6" width="13.421875" style="5" customWidth="1"/>
    <col min="7" max="7" width="14.421875" style="5" customWidth="1"/>
    <col min="8" max="8" width="11.00390625" style="5" customWidth="1"/>
    <col min="9" max="9" width="12.7109375" style="5" customWidth="1"/>
    <col min="10" max="10" width="12.421875" style="5" bestFit="1" customWidth="1"/>
    <col min="11" max="11" width="20.57421875" style="5" customWidth="1"/>
    <col min="12" max="12" width="28.140625" style="5" customWidth="1"/>
    <col min="13" max="14" width="9.140625" style="5" customWidth="1"/>
    <col min="15" max="15" width="8.00390625" style="5" hidden="1" customWidth="1"/>
    <col min="16" max="16" width="11.421875" style="5" customWidth="1"/>
    <col min="17" max="16384" width="9.140625" style="5" customWidth="1"/>
  </cols>
  <sheetData>
    <row r="1" spans="1:10" ht="15" customHeight="1">
      <c r="A1" s="1" t="s">
        <v>260</v>
      </c>
      <c r="B1" s="48" t="s">
        <v>226</v>
      </c>
      <c r="C1" s="50" t="s">
        <v>11</v>
      </c>
      <c r="D1" s="2"/>
      <c r="E1" s="48" t="s">
        <v>238</v>
      </c>
      <c r="F1" s="49"/>
      <c r="G1" s="3"/>
      <c r="H1" s="3"/>
      <c r="I1" s="3"/>
      <c r="J1" s="4"/>
    </row>
    <row r="2" spans="1:10" ht="11.25">
      <c r="A2" s="6"/>
      <c r="B2" s="6"/>
      <c r="C2" s="6"/>
      <c r="E2" s="4"/>
      <c r="F2" s="4"/>
      <c r="H2" s="4"/>
      <c r="I2" s="4"/>
      <c r="J2" s="4"/>
    </row>
    <row r="3" spans="1:19" ht="12">
      <c r="A3" s="16" t="s">
        <v>258</v>
      </c>
      <c r="B3" s="7"/>
      <c r="C3" s="7"/>
      <c r="E3" s="8"/>
      <c r="F3" s="8"/>
      <c r="G3" s="9"/>
      <c r="H3" s="8"/>
      <c r="I3" s="34"/>
      <c r="J3" s="28"/>
      <c r="K3" s="15"/>
      <c r="L3" s="10"/>
      <c r="M3" s="10"/>
      <c r="N3" s="10"/>
      <c r="O3" s="10"/>
      <c r="P3" s="10"/>
      <c r="Q3" s="10"/>
      <c r="R3" s="10"/>
      <c r="S3" s="10"/>
    </row>
    <row r="4" spans="1:19" ht="24.75" customHeight="1">
      <c r="A4" s="11"/>
      <c r="B4" s="35" t="s">
        <v>203</v>
      </c>
      <c r="C4" s="35" t="s">
        <v>202</v>
      </c>
      <c r="D4" s="17" t="s">
        <v>207</v>
      </c>
      <c r="E4" s="35" t="s">
        <v>205</v>
      </c>
      <c r="F4" s="35" t="s">
        <v>206</v>
      </c>
      <c r="G4" s="35" t="s">
        <v>204</v>
      </c>
      <c r="H4" s="29" t="s">
        <v>0</v>
      </c>
      <c r="K4" s="26"/>
      <c r="L4" s="27"/>
      <c r="M4" s="12"/>
      <c r="N4" s="12"/>
      <c r="O4" s="12"/>
      <c r="P4" s="12"/>
      <c r="Q4" s="12"/>
      <c r="R4" s="12"/>
      <c r="S4" s="12"/>
    </row>
    <row r="5" spans="1:20" ht="12">
      <c r="A5" s="5" t="s">
        <v>247</v>
      </c>
      <c r="B5" s="24">
        <f>VLOOKUP($C$1,'1. 0 år'!$B$4:$T$25,2,0)</f>
        <v>0</v>
      </c>
      <c r="C5" s="24">
        <f>VLOOKUP($C$1,'1. 0 år'!$B$4:$T$25,3,0)</f>
        <v>29610.93029308319</v>
      </c>
      <c r="D5" s="30">
        <f>VLOOKUP($C$1,'1. 0 år'!$B$4:$T$25,4,0)</f>
        <v>29610.93029308319</v>
      </c>
      <c r="E5" s="24">
        <f>VLOOKUP($C$1,'1. 0 år'!$B$4:$T$25,7,0)</f>
        <v>33352.35972416634</v>
      </c>
      <c r="F5" s="24">
        <f>VLOOKUP($C$1,'1. 0 år'!$B$4:$T$25,6,0)</f>
        <v>0</v>
      </c>
      <c r="G5" s="24">
        <f>VLOOKUP($C$1,'1. 0 år'!$B$4:$T$25,5,0)</f>
        <v>729.6008955346919</v>
      </c>
      <c r="H5" s="31">
        <f>VLOOKUP($C$1,'1. 0 år'!$B$4:$T$25,8,0)</f>
        <v>63692.89091278422</v>
      </c>
      <c r="K5" s="19"/>
      <c r="L5" s="7"/>
      <c r="M5" s="13"/>
      <c r="N5" s="13"/>
      <c r="O5" s="5" t="s">
        <v>89</v>
      </c>
      <c r="P5" s="13"/>
      <c r="Q5" s="13"/>
      <c r="R5" s="13"/>
      <c r="S5" s="13"/>
      <c r="T5" s="13"/>
    </row>
    <row r="6" spans="1:19" ht="12">
      <c r="A6" s="18" t="s">
        <v>248</v>
      </c>
      <c r="B6" s="24">
        <f>VLOOKUP($C$1,'2. 1-5 år'!$B$4:$S$26,2,0)</f>
        <v>0</v>
      </c>
      <c r="C6" s="24">
        <f>VLOOKUP($C$1,'2. 1-5 år'!$B$4:$S$26,3,0)</f>
        <v>29610.93029308319</v>
      </c>
      <c r="D6" s="30">
        <f>VLOOKUP($C$1,'2. 1-5 år'!$B$4:$S$26,4,0)</f>
        <v>29610.93029308319</v>
      </c>
      <c r="E6" s="24">
        <f>VLOOKUP($C$1,'2. 1-5 år'!$B$4:$S$26,7,0)</f>
        <v>1902.378629144765</v>
      </c>
      <c r="F6" s="24">
        <f>VLOOKUP($C$1,'2. 1-5 år'!$B$4:$S$26,6,0)</f>
        <v>0</v>
      </c>
      <c r="G6" s="24">
        <f>VLOOKUP($C$1,'2. 1-5 år'!$B$4:$S$26,5,0)</f>
        <v>729.6066821268624</v>
      </c>
      <c r="H6" s="31">
        <f>VLOOKUP($C$1,'2. 1-5 år'!$B$4:$S$26,8,0)</f>
        <v>32242.915604354817</v>
      </c>
      <c r="K6" s="19"/>
      <c r="L6" s="7"/>
      <c r="M6" s="13"/>
      <c r="N6" s="13"/>
      <c r="O6" s="5" t="s">
        <v>90</v>
      </c>
      <c r="P6" s="13"/>
      <c r="Q6" s="13"/>
      <c r="R6" s="13"/>
      <c r="S6" s="13"/>
    </row>
    <row r="7" spans="1:19" ht="12">
      <c r="A7" s="18" t="s">
        <v>249</v>
      </c>
      <c r="B7" s="24">
        <f>VLOOKUP($C$1,'3. 6–18 år'!$B$4:$S$26,2,0)</f>
        <v>0</v>
      </c>
      <c r="C7" s="24">
        <f>VLOOKUP($C$1,'3. 6–18 år'!$B$4:$S$26,3,0)</f>
        <v>29610.93029308319</v>
      </c>
      <c r="D7" s="30">
        <f>VLOOKUP($C$1,'3. 6–18 år'!$B$4:$S$26,4,0)</f>
        <v>29610.93029308319</v>
      </c>
      <c r="E7" s="24">
        <f>VLOOKUP($C$1,'3. 6–18 år'!$B$4:$S$26,7,0)</f>
        <v>-1790.8143577063747</v>
      </c>
      <c r="F7" s="24">
        <f>VLOOKUP($C$1,'3. 6–18 år'!$B$4:$S$26,6,0)</f>
        <v>0</v>
      </c>
      <c r="G7" s="24">
        <f>VLOOKUP($C$1,'3. 6–18 år'!$B$4:$S$26,5,0)</f>
        <v>729.6066821268624</v>
      </c>
      <c r="H7" s="31">
        <f>VLOOKUP($C$1,'3. 6–18 år'!$B$4:$S$26,8,0)</f>
        <v>28549.722617503678</v>
      </c>
      <c r="K7" s="19"/>
      <c r="L7" s="7"/>
      <c r="M7" s="13"/>
      <c r="N7" s="13"/>
      <c r="O7" s="5" t="s">
        <v>50</v>
      </c>
      <c r="P7" s="13"/>
      <c r="Q7" s="13"/>
      <c r="R7" s="13"/>
      <c r="S7" s="13"/>
    </row>
    <row r="8" spans="1:19" ht="12">
      <c r="A8" s="18" t="s">
        <v>246</v>
      </c>
      <c r="B8" s="24">
        <f>VLOOKUP($C$1,'4. 19–49 år inkomst låg'!$B$4:$S$26,2,0)</f>
        <v>18570.000000000004</v>
      </c>
      <c r="C8" s="24">
        <f>VLOOKUP($C$1,'4. 19–49 år inkomst låg'!$B$4:$S$26,3,0)</f>
        <v>15345.930293560028</v>
      </c>
      <c r="D8" s="30">
        <f>VLOOKUP($C$1,'4. 19–49 år inkomst låg'!$B$4:$S$26,4,0)</f>
        <v>33915.93029356003</v>
      </c>
      <c r="E8" s="24">
        <f>VLOOKUP($C$1,'4. 19–49 år inkomst låg'!$B$4:$S$26,7,0)</f>
        <v>7921.841525842133</v>
      </c>
      <c r="F8" s="24">
        <f>VLOOKUP($C$1,'4. 19–49 år inkomst låg'!$B$4:$S$26,6,0)</f>
        <v>0</v>
      </c>
      <c r="G8" s="24">
        <f>VLOOKUP($C$1,'4. 19–49 år inkomst låg'!$B$4:$S$26,5,0)</f>
        <v>729.6008955346919</v>
      </c>
      <c r="H8" s="31">
        <f>VLOOKUP($C$1,'4. 19–49 år inkomst låg'!$B$4:$S$26,8,0)</f>
        <v>42567.37271493685</v>
      </c>
      <c r="K8" s="19"/>
      <c r="L8" s="7"/>
      <c r="M8" s="13"/>
      <c r="N8" s="13"/>
      <c r="O8" s="5" t="s">
        <v>41</v>
      </c>
      <c r="P8" s="13"/>
      <c r="Q8" s="13"/>
      <c r="R8" s="13"/>
      <c r="S8" s="13"/>
    </row>
    <row r="9" spans="1:19" ht="12">
      <c r="A9" s="18" t="s">
        <v>241</v>
      </c>
      <c r="B9" s="24">
        <f>VLOOKUP($C$1,'5. 19–49 år inkomst hög'!$B$4:$S$26,2,0)</f>
        <v>61900</v>
      </c>
      <c r="C9" s="24">
        <f>VLOOKUP($C$1,'5. 19–49 år inkomst hög'!$B$4:$S$26,3,0)</f>
        <v>-17939.069713115692</v>
      </c>
      <c r="D9" s="30">
        <f>VLOOKUP($C$1,'5. 19–49 år inkomst hög'!$B$4:$S$26,4,0)</f>
        <v>43960.93028688431</v>
      </c>
      <c r="E9" s="24">
        <f>VLOOKUP($C$1,'5. 19–49 år inkomst hög'!$B$4:$S$26,7,0)</f>
        <v>-965.5526935815797</v>
      </c>
      <c r="F9" s="24">
        <f>VLOOKUP($C$1,'5. 19–49 år inkomst hög'!$B$4:$S$26,6,0)</f>
        <v>0</v>
      </c>
      <c r="G9" s="24">
        <f>VLOOKUP($C$1,'5. 19–49 år inkomst hög'!$B$4:$S$26,5,0)</f>
        <v>729.6066821268624</v>
      </c>
      <c r="H9" s="31">
        <f>VLOOKUP($C$1,'5. 19–49 år inkomst hög'!$B$4:$S$26,8,0)</f>
        <v>43724.98427542959</v>
      </c>
      <c r="K9" s="19"/>
      <c r="L9" s="7"/>
      <c r="M9" s="13"/>
      <c r="N9" s="13"/>
      <c r="O9" s="5" t="s">
        <v>132</v>
      </c>
      <c r="P9" s="13"/>
      <c r="Q9" s="13"/>
      <c r="R9" s="13"/>
      <c r="S9" s="13"/>
    </row>
    <row r="10" spans="1:19" ht="12">
      <c r="A10" s="18" t="s">
        <v>242</v>
      </c>
      <c r="B10" s="24">
        <f>VLOOKUP($C$1,'6. 50–69 år inkomst låg'!$B$4:$S$27,2,0)</f>
        <v>24760</v>
      </c>
      <c r="C10" s="24">
        <f>VLOOKUP($C$1,'6. 50–69 år inkomst låg'!$B$4:$S$27,3,0)</f>
        <v>10590.930285453796</v>
      </c>
      <c r="D10" s="30">
        <f>VLOOKUP($C$1,'6. 50–69 år inkomst låg'!$B$4:$S$27,4,0)</f>
        <v>35350.9302854538</v>
      </c>
      <c r="E10" s="24">
        <f>VLOOKUP($C$1,'6. 50–69 år inkomst låg'!$B$4:$S$27,7,0)</f>
        <v>27217.981623283442</v>
      </c>
      <c r="F10" s="24">
        <f>VLOOKUP($C$1,'6. 50–69 år inkomst låg'!$B$4:$S$27,6,0)</f>
        <v>0</v>
      </c>
      <c r="G10" s="24">
        <f>VLOOKUP($C$1,'6. 50–69 år inkomst låg'!$B$4:$S$27,5,0)</f>
        <v>729.6008955346919</v>
      </c>
      <c r="H10" s="31">
        <f>VLOOKUP($C$1,'6. 50–69 år inkomst låg'!$B$4:$S$27,8,0)</f>
        <v>63298.51280427193</v>
      </c>
      <c r="K10" s="19"/>
      <c r="L10" s="7"/>
      <c r="M10" s="13"/>
      <c r="N10" s="13"/>
      <c r="O10" s="5" t="s">
        <v>175</v>
      </c>
      <c r="P10" s="13"/>
      <c r="Q10" s="13"/>
      <c r="R10" s="13"/>
      <c r="S10" s="13"/>
    </row>
    <row r="11" spans="1:19" ht="12">
      <c r="A11" s="18" t="s">
        <v>243</v>
      </c>
      <c r="B11" s="24">
        <f>VLOOKUP($C$1,'7. 50–69 år inkomst hög'!$B$4:$S$26,2,0)</f>
        <v>99040</v>
      </c>
      <c r="C11" s="24">
        <f>VLOOKUP($C$1,'7. 50–69 år inkomst hög'!$B$4:$S$26,3,0)</f>
        <v>-46469.069712638855</v>
      </c>
      <c r="D11" s="30">
        <f>VLOOKUP($C$1,'7. 50–69 år inkomst hög'!$B$4:$S$26,4,0)</f>
        <v>52570.930287361145</v>
      </c>
      <c r="E11" s="24">
        <f>VLOOKUP($C$1,'7. 50–69 år inkomst hög'!$B$4:$S$26,7,0)</f>
        <v>10168.486593732854</v>
      </c>
      <c r="F11" s="24">
        <f>VLOOKUP($C$1,'7. 50–69 år inkomst hög'!$B$4:$S$26,6,0)</f>
        <v>0</v>
      </c>
      <c r="G11" s="24">
        <f>VLOOKUP($C$1,'7. 50–69 år inkomst hög'!$B$4:$S$26,5,0)</f>
        <v>729.6008955346919</v>
      </c>
      <c r="H11" s="31">
        <f>VLOOKUP($C$1,'7. 50–69 år inkomst hög'!$B$4:$S$26,8,0)</f>
        <v>63469.017776628694</v>
      </c>
      <c r="K11" s="19"/>
      <c r="L11" s="7"/>
      <c r="M11" s="13"/>
      <c r="N11" s="13"/>
      <c r="O11" s="5" t="s">
        <v>176</v>
      </c>
      <c r="P11" s="13"/>
      <c r="Q11" s="13"/>
      <c r="R11" s="13"/>
      <c r="S11" s="13"/>
    </row>
    <row r="12" spans="1:19" ht="12">
      <c r="A12" s="18" t="s">
        <v>244</v>
      </c>
      <c r="B12" s="24">
        <f>VLOOKUP($C$1,'8. 70–79 år inkomst låg'!$B$4:$S$26,2,0)</f>
        <v>12380</v>
      </c>
      <c r="C12" s="24">
        <f>VLOOKUP($C$1,'8. 70–79 år inkomst låg'!$B$4:$S$26,3,0)</f>
        <v>20100.93030166626</v>
      </c>
      <c r="D12" s="30">
        <f>VLOOKUP($C$1,'8. 70–79 år inkomst låg'!$B$4:$S$26,4,0)</f>
        <v>32480.93030166626</v>
      </c>
      <c r="E12" s="24">
        <f>VLOOKUP($C$1,'8. 70–79 år inkomst låg'!$B$4:$S$26,7,0)</f>
        <v>44937.735632462005</v>
      </c>
      <c r="F12" s="24">
        <f>VLOOKUP($C$1,'8. 70–79 år inkomst låg'!$B$4:$S$26,6,0)</f>
        <v>0</v>
      </c>
      <c r="G12" s="24">
        <f>VLOOKUP($C$1,'8. 70–79 år inkomst låg'!$B$4:$S$26,5,0)</f>
        <v>729.6008955346919</v>
      </c>
      <c r="H12" s="31">
        <f>VLOOKUP($C$1,'8. 70–79 år inkomst låg'!$B$4:$S$26,8,0)</f>
        <v>78148.26682966296</v>
      </c>
      <c r="K12" s="19"/>
      <c r="L12" s="7"/>
      <c r="M12" s="13"/>
      <c r="N12" s="13"/>
      <c r="O12" s="5" t="s">
        <v>121</v>
      </c>
      <c r="P12" s="13"/>
      <c r="Q12" s="13"/>
      <c r="R12" s="13"/>
      <c r="S12" s="13"/>
    </row>
    <row r="13" spans="1:19" ht="12">
      <c r="A13" s="18" t="s">
        <v>245</v>
      </c>
      <c r="B13" s="24">
        <f>VLOOKUP($C$1,'9. 70–79 år inkomst hög'!$B$4:$S$26,2,0)</f>
        <v>37140.00000000001</v>
      </c>
      <c r="C13" s="24">
        <f>VLOOKUP($C$1,'9. 70–79 år inkomst hög'!$B$4:$S$26,3,0)</f>
        <v>1080.9302945137024</v>
      </c>
      <c r="D13" s="30">
        <f>VLOOKUP($C$1,'9. 70–79 år inkomst hög'!$B$4:$S$26,4,0)</f>
        <v>38220.93029451371</v>
      </c>
      <c r="E13" s="24">
        <f>VLOOKUP($C$1,'9. 70–79 år inkomst hög'!$B$4:$S$26,7,0)</f>
        <v>36178.579615877476</v>
      </c>
      <c r="F13" s="24">
        <f>VLOOKUP($C$1,'9. 70–79 år inkomst hög'!$B$4:$S$26,6,0)</f>
        <v>0</v>
      </c>
      <c r="G13" s="24">
        <f>VLOOKUP($C$1,'9. 70–79 år inkomst hög'!$B$4:$S$26,5,0)</f>
        <v>729.6008955346919</v>
      </c>
      <c r="H13" s="31">
        <f>VLOOKUP($C$1,'9. 70–79 år inkomst hög'!$B$4:$S$26,8,0)</f>
        <v>75129.11080592588</v>
      </c>
      <c r="K13" s="19"/>
      <c r="L13" s="7"/>
      <c r="M13" s="13"/>
      <c r="N13" s="13"/>
      <c r="O13" s="5" t="s">
        <v>128</v>
      </c>
      <c r="P13" s="13"/>
      <c r="Q13" s="13"/>
      <c r="R13" s="13"/>
      <c r="S13" s="13"/>
    </row>
    <row r="14" spans="1:19" ht="12">
      <c r="A14" s="20" t="s">
        <v>250</v>
      </c>
      <c r="B14" s="24">
        <f>VLOOKUP($C$1,'10. 80-89 år ink 200 tkr'!$B$4:$S$27,2,0)</f>
        <v>24760</v>
      </c>
      <c r="C14" s="24">
        <f>VLOOKUP($C$1,'10. 80-89 år ink 200 tkr'!$B$4:$S$27,3,0)</f>
        <v>10590.930285453796</v>
      </c>
      <c r="D14" s="30">
        <f>VLOOKUP($C$1,'10. 80-89 år ink 200 tkr'!$B$4:$S$27,4,0)</f>
        <v>35350.9302854538</v>
      </c>
      <c r="E14" s="24">
        <f>VLOOKUP($C$1,'10. 80-89 år ink 200 tkr'!$B$4:$S$27,7,0)</f>
        <v>63896.9423717622</v>
      </c>
      <c r="F14" s="24">
        <f>VLOOKUP($C$1,'10. 80-89 år ink 200 tkr'!$B$4:$S$27,6,0)</f>
        <v>0</v>
      </c>
      <c r="G14" s="24">
        <f>VLOOKUP($C$1,'10. 80-89 år ink 200 tkr'!$B$4:$S$27,5,0)</f>
        <v>729.5160558890196</v>
      </c>
      <c r="H14" s="31">
        <f>VLOOKUP($C$1,'10. 80-89 år ink 200 tkr'!$B$4:$S$27,8,0)</f>
        <v>99977.38871310501</v>
      </c>
      <c r="K14" s="19"/>
      <c r="L14" s="7"/>
      <c r="M14" s="13"/>
      <c r="N14" s="13"/>
      <c r="O14" s="13" t="s">
        <v>138</v>
      </c>
      <c r="P14" s="13"/>
      <c r="Q14" s="13"/>
      <c r="R14" s="13"/>
      <c r="S14" s="13"/>
    </row>
    <row r="15" spans="1:19" ht="12">
      <c r="A15" s="21" t="s">
        <v>251</v>
      </c>
      <c r="B15" s="25">
        <f>VLOOKUP($C$1,'11. 90+ år  ink 200 tkr'!$B$4:$S$26,2,0)</f>
        <v>24760</v>
      </c>
      <c r="C15" s="25">
        <f>VLOOKUP($C$1,'11. 90+ år  ink 200 tkr'!$B$4:$S$26,3,0)</f>
        <v>10590.930285453796</v>
      </c>
      <c r="D15" s="32">
        <f>VLOOKUP($C$1,'11. 90+ år  ink 200 tkr'!$B$4:$S$26,4,0)</f>
        <v>35350.9302854538</v>
      </c>
      <c r="E15" s="25">
        <f>VLOOKUP($C$1,'11. 90+ år  ink 200 tkr'!$B$4:$S$26,7,0)</f>
        <v>69860.35328905238</v>
      </c>
      <c r="F15" s="25">
        <f>VLOOKUP($C$1,'11. 90+ år  ink 200 tkr'!$B$4:$S$26,6,0)</f>
        <v>0</v>
      </c>
      <c r="G15" s="25">
        <f>VLOOKUP($C$1,'11. 90+ år  ink 200 tkr'!$B$4:$S$26,5,0)</f>
        <v>729.487421762703</v>
      </c>
      <c r="H15" s="33">
        <f>VLOOKUP($C$1,'11. 90+ år  ink 200 tkr'!$B$4:$S$26,8,0)</f>
        <v>105940.77099626887</v>
      </c>
      <c r="K15" s="19"/>
      <c r="L15" s="7"/>
      <c r="M15" s="13"/>
      <c r="N15" s="13"/>
      <c r="O15" s="5" t="s">
        <v>91</v>
      </c>
      <c r="P15" s="13"/>
      <c r="Q15" s="13"/>
      <c r="R15" s="13"/>
      <c r="S15" s="13"/>
    </row>
    <row r="16" spans="1:19" ht="12">
      <c r="A16" s="20"/>
      <c r="B16" s="24"/>
      <c r="C16" s="24"/>
      <c r="D16" s="30"/>
      <c r="E16" s="24"/>
      <c r="F16" s="24"/>
      <c r="G16" s="24"/>
      <c r="H16" s="30"/>
      <c r="K16" s="19"/>
      <c r="L16" s="7"/>
      <c r="M16" s="13"/>
      <c r="N16" s="13"/>
      <c r="P16" s="13"/>
      <c r="Q16" s="13"/>
      <c r="R16" s="13"/>
      <c r="S16" s="13"/>
    </row>
    <row r="17" spans="1:15" ht="11.25">
      <c r="A17" s="14"/>
      <c r="B17" s="14"/>
      <c r="C17" s="14"/>
      <c r="D17" s="14"/>
      <c r="E17" s="14"/>
      <c r="F17" s="14"/>
      <c r="G17" s="14"/>
      <c r="H17" s="14"/>
      <c r="J17" s="14"/>
      <c r="K17" s="14"/>
      <c r="O17" s="5" t="s">
        <v>163</v>
      </c>
    </row>
    <row r="18" spans="2:15" ht="11.25">
      <c r="B18" s="14"/>
      <c r="O18" s="5" t="s">
        <v>68</v>
      </c>
    </row>
    <row r="19" spans="1:15" ht="12">
      <c r="A19" s="16" t="s">
        <v>259</v>
      </c>
      <c r="B19" s="15"/>
      <c r="O19" s="5" t="s">
        <v>177</v>
      </c>
    </row>
    <row r="20" spans="1:15" ht="12" customHeight="1">
      <c r="A20" s="22"/>
      <c r="B20" s="96" t="s">
        <v>240</v>
      </c>
      <c r="C20" s="96" t="s">
        <v>201</v>
      </c>
      <c r="D20" s="96" t="s">
        <v>239</v>
      </c>
      <c r="E20" s="98" t="s">
        <v>252</v>
      </c>
      <c r="F20" s="90"/>
      <c r="G20" s="90"/>
      <c r="H20" s="90"/>
      <c r="I20" s="90"/>
      <c r="J20" s="90"/>
      <c r="K20" s="92"/>
      <c r="L20" s="94"/>
      <c r="O20" s="5" t="s">
        <v>92</v>
      </c>
    </row>
    <row r="21" spans="1:15" ht="12.75" customHeight="1">
      <c r="A21" s="23"/>
      <c r="B21" s="97"/>
      <c r="C21" s="97"/>
      <c r="D21" s="97" t="s">
        <v>200</v>
      </c>
      <c r="E21" s="99"/>
      <c r="F21" s="91"/>
      <c r="G21" s="91"/>
      <c r="H21" s="91"/>
      <c r="I21" s="91"/>
      <c r="J21" s="91"/>
      <c r="K21" s="93"/>
      <c r="L21" s="95"/>
      <c r="O21" s="5" t="s">
        <v>147</v>
      </c>
    </row>
    <row r="22" spans="1:15" ht="11.25" customHeight="1">
      <c r="A22" s="18" t="str">
        <f>A5</f>
        <v>0 år, ink. 0 kr</v>
      </c>
      <c r="B22" s="36">
        <f>VLOOKUP($C$1,'1. 0 år'!$B$4:$T$25,10,0)</f>
        <v>20220.185051422766</v>
      </c>
      <c r="C22" s="36">
        <f>VLOOKUP($C$1,'1. 0 år'!$B$4:$T$25,11,0)</f>
        <v>1481.244702896366</v>
      </c>
      <c r="D22" s="36">
        <f>VLOOKUP($C$1,'1. 0 år'!$B$4:$T$25,12,0)</f>
        <v>11650.929969847202</v>
      </c>
      <c r="E22" s="88"/>
      <c r="F22" s="24"/>
      <c r="G22" s="24"/>
      <c r="H22" s="24"/>
      <c r="I22" s="24"/>
      <c r="J22" s="24"/>
      <c r="K22" s="24"/>
      <c r="L22" s="37"/>
      <c r="O22" s="5" t="s">
        <v>56</v>
      </c>
    </row>
    <row r="23" spans="1:15" ht="12">
      <c r="A23" s="18" t="str">
        <f aca="true" t="shared" si="0" ref="A23:A32">A6</f>
        <v>1-5 år, ink. 0 kr</v>
      </c>
      <c r="B23" s="24">
        <f>VLOOKUP($C$1,'2. 1-5 år'!$B$4:$S$26,10,0)</f>
        <v>-11229.796043598804</v>
      </c>
      <c r="C23" s="24">
        <f>VLOOKUP($C$1,'2. 1-5 år'!$B$4:$S$26,11,0)</f>
        <v>1481.244702896366</v>
      </c>
      <c r="D23" s="24">
        <f>VLOOKUP($C$1,'2. 1-5 år'!$B$4:$S$26,12,0)</f>
        <v>11650.929969847202</v>
      </c>
      <c r="E23" s="88"/>
      <c r="F23" s="24"/>
      <c r="G23" s="24"/>
      <c r="H23" s="24"/>
      <c r="I23" s="24"/>
      <c r="J23" s="24"/>
      <c r="K23" s="24"/>
      <c r="L23" s="37"/>
      <c r="O23" s="5" t="s">
        <v>139</v>
      </c>
    </row>
    <row r="24" spans="1:15" ht="12">
      <c r="A24" s="18" t="str">
        <f t="shared" si="0"/>
        <v>6-18 år, ink. 0 kr</v>
      </c>
      <c r="B24" s="24">
        <f>VLOOKUP($C$1,'3. 6–18 år'!$B$4:$S$26,10,0)</f>
        <v>-14922.989030449942</v>
      </c>
      <c r="C24" s="24">
        <f>VLOOKUP($C$1,'3. 6–18 år'!$B$4:$S$26,11,0)</f>
        <v>1481.244702896366</v>
      </c>
      <c r="D24" s="24">
        <f>VLOOKUP($C$1,'3. 6–18 år'!$B$4:$S$26,12,0)</f>
        <v>11650.929969847202</v>
      </c>
      <c r="E24" s="88"/>
      <c r="F24" s="24"/>
      <c r="G24" s="24"/>
      <c r="H24" s="24"/>
      <c r="I24" s="24"/>
      <c r="J24" s="24"/>
      <c r="K24" s="24"/>
      <c r="L24" s="37"/>
      <c r="O24" s="5" t="s">
        <v>93</v>
      </c>
    </row>
    <row r="25" spans="1:15" ht="12">
      <c r="A25" s="18" t="str">
        <f t="shared" si="0"/>
        <v>19-49 år ink. 150 000 kr</v>
      </c>
      <c r="B25" s="24">
        <f>VLOOKUP($C$1,'4. 19–49 år inkomst låg'!$B$4:$S$26,10,0)</f>
        <v>-5210.333146901436</v>
      </c>
      <c r="C25" s="24">
        <f>VLOOKUP($C$1,'4. 19–49 år inkomst låg'!$B$4:$S$26,11,0)</f>
        <v>1481.244702896366</v>
      </c>
      <c r="D25" s="24">
        <f>VLOOKUP($C$1,'4. 19–49 år inkomst låg'!$B$4:$S$26,12,0)</f>
        <v>11650.929969847202</v>
      </c>
      <c r="E25" s="88"/>
      <c r="F25" s="24"/>
      <c r="G25" s="24"/>
      <c r="H25" s="24"/>
      <c r="I25" s="24"/>
      <c r="J25" s="24"/>
      <c r="K25" s="24"/>
      <c r="L25" s="37"/>
      <c r="O25" s="5" t="s">
        <v>1</v>
      </c>
    </row>
    <row r="26" spans="1:15" ht="12">
      <c r="A26" s="18" t="str">
        <f t="shared" si="0"/>
        <v>19-49 år ink.  500 000 kr</v>
      </c>
      <c r="B26" s="24">
        <f>VLOOKUP($C$1,'5. 19–49 år inkomst hög'!$B$4:$S$26,10,0)</f>
        <v>-14097.727366325149</v>
      </c>
      <c r="C26" s="24">
        <f>VLOOKUP($C$1,'5. 19–49 år inkomst hög'!$B$4:$S$26,11,0)</f>
        <v>1481.244702896366</v>
      </c>
      <c r="D26" s="24">
        <f>VLOOKUP($C$1,'5. 19–49 år inkomst hög'!$B$4:$S$26,12,0)</f>
        <v>11650.929969847202</v>
      </c>
      <c r="E26" s="88"/>
      <c r="F26" s="24"/>
      <c r="G26" s="24"/>
      <c r="H26" s="24"/>
      <c r="I26" s="24"/>
      <c r="J26" s="24"/>
      <c r="K26" s="24"/>
      <c r="L26" s="37"/>
      <c r="O26" s="5" t="s">
        <v>31</v>
      </c>
    </row>
    <row r="27" spans="1:15" ht="12">
      <c r="A27" s="18" t="str">
        <f t="shared" si="0"/>
        <v>50-69 år ink. 200 000 kr</v>
      </c>
      <c r="B27" s="24">
        <f>VLOOKUP($C$1,'6. 50–69 år inkomst låg'!$B$4:$S$27,10,0)</f>
        <v>14085.806950539874</v>
      </c>
      <c r="C27" s="24">
        <f>VLOOKUP($C$1,'6. 50–69 år inkomst låg'!$B$4:$S$27,11,0)</f>
        <v>1481.244702896366</v>
      </c>
      <c r="D27" s="24">
        <f>VLOOKUP($C$1,'6. 50–69 år inkomst låg'!$B$4:$S$27,12,0)</f>
        <v>11650.929969847202</v>
      </c>
      <c r="E27" s="88"/>
      <c r="F27" s="24"/>
      <c r="G27" s="24"/>
      <c r="H27" s="24"/>
      <c r="I27" s="24"/>
      <c r="J27" s="24"/>
      <c r="K27" s="24"/>
      <c r="L27" s="37"/>
      <c r="O27" s="5" t="s">
        <v>69</v>
      </c>
    </row>
    <row r="28" spans="1:15" ht="12">
      <c r="A28" s="18" t="str">
        <f t="shared" si="0"/>
        <v>50-69 år ink. 800 000 kr</v>
      </c>
      <c r="B28" s="24">
        <f>VLOOKUP($C$1,'7. 50–69 år inkomst hög'!$B$4:$S$26,10,0)</f>
        <v>-2963.6880790107152</v>
      </c>
      <c r="C28" s="24">
        <f>VLOOKUP($C$1,'7. 50–69 år inkomst hög'!$B$4:$S$26,11,0)</f>
        <v>1481.244702896366</v>
      </c>
      <c r="D28" s="24">
        <f>VLOOKUP($C$1,'7. 50–69 år inkomst hög'!$B$4:$S$26,12,0)</f>
        <v>11650.929969847202</v>
      </c>
      <c r="E28" s="88"/>
      <c r="F28" s="24"/>
      <c r="G28" s="24"/>
      <c r="H28" s="24"/>
      <c r="I28" s="24"/>
      <c r="J28" s="24"/>
      <c r="K28" s="24"/>
      <c r="L28" s="37"/>
      <c r="O28" s="13" t="s">
        <v>158</v>
      </c>
    </row>
    <row r="29" spans="1:15" ht="12">
      <c r="A29" s="18" t="str">
        <f t="shared" si="0"/>
        <v>70-79 år ink. 100 000 kr</v>
      </c>
      <c r="B29" s="24">
        <f>VLOOKUP($C$1,'8. 70–79 år inkomst låg'!$B$4:$S$26,10,0)</f>
        <v>31805.560959718434</v>
      </c>
      <c r="C29" s="24">
        <f>VLOOKUP($C$1,'8. 70–79 år inkomst låg'!$B$4:$S$26,11,0)</f>
        <v>1481.244702896366</v>
      </c>
      <c r="D29" s="24">
        <f>VLOOKUP($C$1,'8. 70–79 år inkomst låg'!$B$4:$S$26,12,0)</f>
        <v>11650.929969847202</v>
      </c>
      <c r="E29" s="88"/>
      <c r="F29" s="24"/>
      <c r="G29" s="24"/>
      <c r="H29" s="24"/>
      <c r="I29" s="24"/>
      <c r="J29" s="24"/>
      <c r="K29" s="24"/>
      <c r="L29" s="37"/>
      <c r="O29" s="5" t="s">
        <v>70</v>
      </c>
    </row>
    <row r="30" spans="1:15" ht="12">
      <c r="A30" s="18" t="str">
        <f t="shared" si="0"/>
        <v>70-79 år ink. 300 000 kr</v>
      </c>
      <c r="B30" s="24">
        <f>VLOOKUP($C$1,'9. 70–79 år inkomst hög'!$B$4:$S$26,10,0)</f>
        <v>23046.404943133904</v>
      </c>
      <c r="C30" s="24">
        <f>VLOOKUP($C$1,'9. 70–79 år inkomst hög'!$B$4:$S$26,11,0)</f>
        <v>1481.244702896366</v>
      </c>
      <c r="D30" s="24">
        <f>VLOOKUP($C$1,'9. 70–79 år inkomst hög'!$B$4:$S$26,12,0)</f>
        <v>11650.929969847202</v>
      </c>
      <c r="E30" s="88"/>
      <c r="F30" s="24"/>
      <c r="G30" s="24"/>
      <c r="H30" s="24"/>
      <c r="I30" s="24"/>
      <c r="J30" s="24"/>
      <c r="K30" s="24"/>
      <c r="L30" s="37"/>
      <c r="O30" s="5" t="s">
        <v>71</v>
      </c>
    </row>
    <row r="31" spans="1:15" ht="12">
      <c r="A31" s="18" t="str">
        <f t="shared" si="0"/>
        <v>80-89 år ensamstående ink. 200 000 kr</v>
      </c>
      <c r="B31" s="24">
        <f>VLOOKUP($C$1,'10. 80-89 år ink 200 tkr'!$B$4:$S$27,10,0)</f>
        <v>50764.76769901863</v>
      </c>
      <c r="C31" s="24">
        <f>VLOOKUP($C$1,'10. 80-89 år ink 200 tkr'!$B$4:$S$27,11,0)</f>
        <v>1481.244702896366</v>
      </c>
      <c r="D31" s="24">
        <f>VLOOKUP($C$1,'10. 80-89 år ink 200 tkr'!$B$4:$S$27,12,0)</f>
        <v>11650.929969847202</v>
      </c>
      <c r="E31" s="88">
        <f>VLOOKUP($C$1,'Specifika tillägg'!B4:D24,2,0)</f>
        <v>-2405.2473610606394</v>
      </c>
      <c r="F31" s="24"/>
      <c r="G31" s="24"/>
      <c r="H31" s="24"/>
      <c r="I31" s="24"/>
      <c r="J31" s="24"/>
      <c r="K31" s="24"/>
      <c r="L31" s="37"/>
      <c r="O31" s="5" t="s">
        <v>94</v>
      </c>
    </row>
    <row r="32" spans="1:15" ht="12">
      <c r="A32" s="40" t="str">
        <f t="shared" si="0"/>
        <v>90+ år ensamstående ink. 200 000 kr</v>
      </c>
      <c r="B32" s="25">
        <f>VLOOKUP($C$1,'11. 90+ år  ink 200 tkr'!$B$4:$S$26,10,0)</f>
        <v>56728.17861630882</v>
      </c>
      <c r="C32" s="25">
        <f>VLOOKUP($C$1,'11. 90+ år  ink 200 tkr'!$B$4:$S$26,11,0)</f>
        <v>1481.244702896366</v>
      </c>
      <c r="D32" s="25">
        <f>VLOOKUP($C$1,'11. 90+ år  ink 200 tkr'!$B$4:$S$26,12,0)</f>
        <v>11650.929969847202</v>
      </c>
      <c r="E32" s="89">
        <f>VLOOKUP($C$1,'Specifika tillägg'!B4:D24,3,0)</f>
        <v>6254.236642717398</v>
      </c>
      <c r="F32" s="24"/>
      <c r="G32" s="24"/>
      <c r="H32" s="24"/>
      <c r="I32" s="24"/>
      <c r="J32" s="24"/>
      <c r="K32" s="24"/>
      <c r="L32" s="37"/>
      <c r="O32" s="13" t="s">
        <v>2</v>
      </c>
    </row>
    <row r="33" spans="1:15" ht="12">
      <c r="A33" s="20"/>
      <c r="B33" s="24"/>
      <c r="C33" s="24"/>
      <c r="D33" s="24"/>
      <c r="E33" s="24"/>
      <c r="F33" s="24"/>
      <c r="G33" s="24"/>
      <c r="H33" s="24"/>
      <c r="I33" s="24"/>
      <c r="J33" s="24"/>
      <c r="K33" s="24"/>
      <c r="L33" s="37"/>
      <c r="O33" s="5" t="s">
        <v>129</v>
      </c>
    </row>
    <row r="34" spans="2:11" s="41" customFormat="1" ht="12.75">
      <c r="B34" s="38"/>
      <c r="C34" s="38"/>
      <c r="D34" s="38"/>
      <c r="E34" s="38"/>
      <c r="F34" s="38"/>
      <c r="G34" s="38"/>
      <c r="H34" s="38"/>
      <c r="I34" s="38"/>
      <c r="J34" s="38"/>
      <c r="K34" s="39"/>
    </row>
    <row r="35" s="41" customFormat="1" ht="11.25"/>
    <row r="36" s="41" customFormat="1" ht="14.25" customHeight="1">
      <c r="A36" s="42"/>
    </row>
    <row r="37" spans="1:11" s="41" customFormat="1" ht="12">
      <c r="A37" s="43"/>
      <c r="B37" s="44"/>
      <c r="C37" s="44"/>
      <c r="D37" s="44"/>
      <c r="E37" s="44"/>
      <c r="F37" s="44"/>
      <c r="G37" s="44"/>
      <c r="I37" s="44"/>
      <c r="J37" s="44"/>
      <c r="K37" s="44"/>
    </row>
    <row r="38" s="41" customFormat="1" ht="12">
      <c r="A38" s="43"/>
    </row>
    <row r="39" spans="1:9" s="41" customFormat="1" ht="12">
      <c r="A39" s="45"/>
      <c r="C39" s="46"/>
      <c r="D39" s="43"/>
      <c r="E39" s="43"/>
      <c r="F39" s="46"/>
      <c r="G39" s="43"/>
      <c r="H39" s="43"/>
      <c r="I39" s="43"/>
    </row>
    <row r="40" spans="1:8" s="41" customFormat="1" ht="12">
      <c r="A40" s="43"/>
      <c r="D40" s="43"/>
      <c r="E40" s="43"/>
      <c r="F40" s="47"/>
      <c r="G40" s="43"/>
      <c r="H40" s="43"/>
    </row>
    <row r="41" spans="1:8" s="41" customFormat="1" ht="12">
      <c r="A41" s="43"/>
      <c r="D41" s="43"/>
      <c r="E41" s="43"/>
      <c r="F41" s="47"/>
      <c r="G41" s="43"/>
      <c r="H41" s="43"/>
    </row>
    <row r="42" spans="1:15" s="41" customFormat="1" ht="12">
      <c r="A42" s="43"/>
      <c r="D42" s="43"/>
      <c r="E42" s="43"/>
      <c r="F42" s="47"/>
      <c r="G42" s="43"/>
      <c r="H42" s="43"/>
      <c r="O42" s="44"/>
    </row>
    <row r="43" spans="4:8" s="41" customFormat="1" ht="12">
      <c r="D43" s="43"/>
      <c r="E43" s="43"/>
      <c r="F43" s="47"/>
      <c r="G43" s="43"/>
      <c r="H43" s="43"/>
    </row>
    <row r="44" s="41" customFormat="1" ht="12">
      <c r="A44" s="43"/>
    </row>
    <row r="45" s="41" customFormat="1" ht="11.25"/>
    <row r="46" s="41" customFormat="1" ht="11.25"/>
    <row r="47" s="41" customFormat="1" ht="15">
      <c r="A47" s="42"/>
    </row>
    <row r="48" spans="1:6" s="41" customFormat="1" ht="12">
      <c r="A48" s="43"/>
      <c r="B48" s="44"/>
      <c r="C48" s="44"/>
      <c r="D48" s="44"/>
      <c r="E48" s="44"/>
      <c r="F48" s="44"/>
    </row>
    <row r="49" s="41" customFormat="1" ht="12">
      <c r="A49" s="43"/>
    </row>
    <row r="50" spans="1:6" s="41" customFormat="1" ht="12">
      <c r="A50" s="45"/>
      <c r="C50" s="46"/>
      <c r="D50" s="43"/>
      <c r="E50" s="43"/>
      <c r="F50" s="46"/>
    </row>
    <row r="51" spans="1:6" s="41" customFormat="1" ht="12">
      <c r="A51" s="43"/>
      <c r="D51" s="43"/>
      <c r="E51" s="43"/>
      <c r="F51" s="47"/>
    </row>
    <row r="52" spans="1:6" s="41" customFormat="1" ht="12">
      <c r="A52" s="43"/>
      <c r="D52" s="43"/>
      <c r="E52" s="43"/>
      <c r="F52" s="47"/>
    </row>
    <row r="53" spans="1:6" s="41" customFormat="1" ht="12">
      <c r="A53" s="43"/>
      <c r="D53" s="43"/>
      <c r="E53" s="43"/>
      <c r="F53" s="47"/>
    </row>
    <row r="54" spans="1:6" s="41" customFormat="1" ht="12">
      <c r="A54" s="43"/>
      <c r="D54" s="43"/>
      <c r="E54" s="43"/>
      <c r="F54" s="47"/>
    </row>
    <row r="55" s="41" customFormat="1" ht="12">
      <c r="A55" s="43"/>
    </row>
    <row r="56" s="41" customFormat="1" ht="11.25"/>
    <row r="57" s="41" customFormat="1" ht="11.25"/>
    <row r="58" s="41" customFormat="1" ht="11.25"/>
    <row r="59" s="41" customFormat="1" ht="11.25"/>
    <row r="60" s="41" customFormat="1" ht="11.25"/>
    <row r="61" s="41" customFormat="1" ht="11.25"/>
    <row r="62" s="41" customFormat="1" ht="11.25"/>
    <row r="63" s="41" customFormat="1" ht="11.25"/>
    <row r="64" s="41" customFormat="1" ht="11.25">
      <c r="O64" s="44"/>
    </row>
    <row r="65" s="41" customFormat="1" ht="11.25"/>
    <row r="66" s="41" customFormat="1" ht="11.25"/>
    <row r="67" s="41" customFormat="1" ht="11.25"/>
    <row r="68" s="41" customFormat="1" ht="11.25"/>
    <row r="69" s="41" customFormat="1" ht="11.25"/>
    <row r="70" s="41" customFormat="1" ht="11.25"/>
    <row r="71" s="41" customFormat="1" ht="11.25">
      <c r="O71" s="44"/>
    </row>
    <row r="72" s="41" customFormat="1" ht="11.25"/>
    <row r="73" s="41" customFormat="1" ht="11.25"/>
    <row r="74" s="41" customFormat="1" ht="11.25"/>
    <row r="75" s="41" customFormat="1" ht="11.25"/>
    <row r="76" s="41" customFormat="1" ht="11.25"/>
    <row r="77" s="41" customFormat="1" ht="11.25"/>
    <row r="78" s="41" customFormat="1" ht="11.25">
      <c r="O78" s="44"/>
    </row>
    <row r="79" s="41" customFormat="1" ht="11.25"/>
    <row r="80" s="41" customFormat="1" ht="11.25"/>
    <row r="81" s="41" customFormat="1" ht="11.25"/>
    <row r="82" s="41" customFormat="1" ht="11.25"/>
    <row r="83" s="41" customFormat="1" ht="11.25"/>
    <row r="84" s="41" customFormat="1" ht="11.25"/>
    <row r="85" s="41" customFormat="1" ht="11.25"/>
    <row r="86" s="41" customFormat="1" ht="11.25"/>
    <row r="87" s="41" customFormat="1" ht="11.25"/>
    <row r="88" s="41" customFormat="1" ht="11.25"/>
    <row r="89" s="41" customFormat="1" ht="11.25"/>
    <row r="90" s="41" customFormat="1" ht="11.25"/>
    <row r="91" s="41" customFormat="1" ht="11.25"/>
    <row r="92" s="41" customFormat="1" ht="11.25"/>
    <row r="93" s="41" customFormat="1" ht="11.25"/>
    <row r="94" s="41" customFormat="1" ht="11.25"/>
    <row r="95" s="41" customFormat="1" ht="11.25"/>
    <row r="96" s="41" customFormat="1" ht="11.25"/>
    <row r="97" s="41" customFormat="1" ht="11.25"/>
    <row r="98" s="41" customFormat="1" ht="11.25"/>
    <row r="99" s="41" customFormat="1" ht="11.25"/>
    <row r="100" s="41" customFormat="1" ht="11.25"/>
    <row r="101" s="41" customFormat="1" ht="11.25">
      <c r="O101" s="44"/>
    </row>
    <row r="102" s="41" customFormat="1" ht="11.25"/>
    <row r="103" s="41" customFormat="1" ht="11.25"/>
    <row r="104" s="41" customFormat="1" ht="11.25"/>
    <row r="105" s="41" customFormat="1" ht="11.25"/>
    <row r="106" s="41" customFormat="1" ht="11.25"/>
    <row r="107" s="41" customFormat="1" ht="11.25"/>
    <row r="108" s="41" customFormat="1" ht="11.25"/>
    <row r="109" s="41" customFormat="1" ht="11.25"/>
    <row r="110" s="41" customFormat="1" ht="11.25"/>
    <row r="111" s="41" customFormat="1" ht="11.25">
      <c r="O111" s="44"/>
    </row>
    <row r="112" s="41" customFormat="1" ht="11.25"/>
    <row r="113" s="41" customFormat="1" ht="11.25"/>
    <row r="114" s="41" customFormat="1" ht="11.25"/>
    <row r="115" s="41" customFormat="1" ht="11.25"/>
    <row r="116" s="41" customFormat="1" ht="11.25"/>
    <row r="117" s="41" customFormat="1" ht="11.25"/>
    <row r="118" s="41" customFormat="1" ht="11.25"/>
    <row r="119" s="41" customFormat="1" ht="11.25"/>
    <row r="120" s="41" customFormat="1" ht="11.25"/>
    <row r="121" s="41" customFormat="1" ht="11.25"/>
    <row r="122" s="41" customFormat="1" ht="11.25"/>
    <row r="123" s="41" customFormat="1" ht="11.25"/>
    <row r="124" s="41" customFormat="1" ht="11.25"/>
    <row r="125" s="41" customFormat="1" ht="11.25"/>
    <row r="126" s="41" customFormat="1" ht="11.25"/>
    <row r="127" s="41" customFormat="1" ht="11.25"/>
    <row r="128" s="41" customFormat="1" ht="11.25"/>
    <row r="129" s="41" customFormat="1" ht="11.25"/>
    <row r="130" s="41" customFormat="1" ht="11.25"/>
    <row r="131" s="41" customFormat="1" ht="11.25"/>
    <row r="132" s="41" customFormat="1" ht="11.25"/>
    <row r="133" s="41" customFormat="1" ht="11.25"/>
    <row r="134" s="41" customFormat="1" ht="11.25"/>
    <row r="135" s="41" customFormat="1" ht="11.25"/>
    <row r="136" s="41" customFormat="1" ht="11.25"/>
    <row r="137" s="41" customFormat="1" ht="11.25"/>
    <row r="138" s="41" customFormat="1" ht="11.25"/>
    <row r="139" s="41" customFormat="1" ht="11.25"/>
    <row r="140" s="41" customFormat="1" ht="11.25"/>
    <row r="141" s="41" customFormat="1" ht="11.25"/>
    <row r="142" s="41" customFormat="1" ht="11.25"/>
    <row r="143" ht="11.25">
      <c r="O143" s="5" t="s">
        <v>95</v>
      </c>
    </row>
    <row r="144" ht="11.25">
      <c r="O144" s="5" t="s">
        <v>51</v>
      </c>
    </row>
    <row r="145" ht="11.25">
      <c r="O145" s="5" t="s">
        <v>96</v>
      </c>
    </row>
    <row r="146" ht="11.25">
      <c r="O146" s="5" t="s">
        <v>32</v>
      </c>
    </row>
    <row r="147" ht="11.25">
      <c r="O147" s="5" t="s">
        <v>140</v>
      </c>
    </row>
    <row r="148" ht="11.25">
      <c r="O148" s="5" t="s">
        <v>33</v>
      </c>
    </row>
    <row r="149" ht="11.25">
      <c r="O149" s="13" t="s">
        <v>43</v>
      </c>
    </row>
    <row r="150" ht="11.25">
      <c r="O150" s="5" t="s">
        <v>97</v>
      </c>
    </row>
    <row r="151" ht="11.25">
      <c r="O151" s="5" t="s">
        <v>122</v>
      </c>
    </row>
    <row r="152" ht="11.25">
      <c r="O152" s="5" t="s">
        <v>98</v>
      </c>
    </row>
    <row r="153" ht="11.25">
      <c r="O153" s="5" t="s">
        <v>58</v>
      </c>
    </row>
    <row r="154" ht="11.25">
      <c r="O154" s="5" t="s">
        <v>59</v>
      </c>
    </row>
    <row r="155" ht="11.25">
      <c r="O155" s="5" t="s">
        <v>3</v>
      </c>
    </row>
    <row r="156" ht="11.25">
      <c r="O156" s="5" t="s">
        <v>130</v>
      </c>
    </row>
    <row r="157" ht="11.25">
      <c r="O157" s="5" t="s">
        <v>133</v>
      </c>
    </row>
    <row r="158" ht="11.25">
      <c r="O158" s="5" t="s">
        <v>148</v>
      </c>
    </row>
    <row r="159" ht="11.25">
      <c r="O159" s="5" t="s">
        <v>164</v>
      </c>
    </row>
    <row r="160" ht="11.25">
      <c r="O160" s="5" t="s">
        <v>34</v>
      </c>
    </row>
    <row r="161" ht="11.25">
      <c r="O161" s="5" t="s">
        <v>4</v>
      </c>
    </row>
    <row r="162" ht="11.25">
      <c r="O162" s="5" t="s">
        <v>165</v>
      </c>
    </row>
    <row r="163" ht="11.25">
      <c r="O163" s="5" t="s">
        <v>60</v>
      </c>
    </row>
    <row r="164" ht="11.25">
      <c r="O164" s="5" t="s">
        <v>5</v>
      </c>
    </row>
    <row r="165" ht="11.25">
      <c r="O165" s="5" t="s">
        <v>26</v>
      </c>
    </row>
    <row r="166" ht="11.25">
      <c r="O166" s="5" t="s">
        <v>6</v>
      </c>
    </row>
    <row r="167" ht="11.25">
      <c r="O167" s="5" t="s">
        <v>44</v>
      </c>
    </row>
    <row r="168" ht="11.25">
      <c r="O168" s="5" t="s">
        <v>149</v>
      </c>
    </row>
    <row r="169" ht="11.25">
      <c r="O169" s="5" t="s">
        <v>65</v>
      </c>
    </row>
    <row r="170" ht="11.25">
      <c r="O170" s="5" t="s">
        <v>141</v>
      </c>
    </row>
    <row r="171" ht="11.25">
      <c r="O171" s="5" t="s">
        <v>99</v>
      </c>
    </row>
    <row r="172" ht="11.25">
      <c r="O172" s="5" t="s">
        <v>72</v>
      </c>
    </row>
    <row r="173" ht="11.25">
      <c r="O173" s="5" t="s">
        <v>61</v>
      </c>
    </row>
    <row r="174" ht="11.25">
      <c r="O174" s="13" t="s">
        <v>150</v>
      </c>
    </row>
    <row r="175" ht="11.25">
      <c r="O175" s="5" t="s">
        <v>27</v>
      </c>
    </row>
    <row r="176" ht="11.25">
      <c r="O176" s="5" t="s">
        <v>178</v>
      </c>
    </row>
    <row r="177" ht="11.25">
      <c r="O177" s="5" t="s">
        <v>100</v>
      </c>
    </row>
    <row r="178" ht="11.25">
      <c r="O178" s="5" t="s">
        <v>73</v>
      </c>
    </row>
    <row r="179" ht="11.25">
      <c r="O179" s="5" t="s">
        <v>179</v>
      </c>
    </row>
    <row r="180" ht="11.25">
      <c r="O180" s="5" t="s">
        <v>159</v>
      </c>
    </row>
    <row r="181" ht="11.25">
      <c r="O181" s="5" t="s">
        <v>166</v>
      </c>
    </row>
    <row r="182" ht="11.25">
      <c r="O182" s="5" t="s">
        <v>66</v>
      </c>
    </row>
    <row r="183" ht="11.25">
      <c r="O183" s="5" t="s">
        <v>142</v>
      </c>
    </row>
    <row r="184" ht="11.25">
      <c r="O184" s="5" t="s">
        <v>134</v>
      </c>
    </row>
    <row r="185" ht="11.25">
      <c r="O185" s="5" t="s">
        <v>7</v>
      </c>
    </row>
    <row r="186" ht="11.25">
      <c r="O186" s="5" t="s">
        <v>151</v>
      </c>
    </row>
    <row r="187" ht="11.25">
      <c r="O187" s="5" t="s">
        <v>8</v>
      </c>
    </row>
    <row r="188" ht="11.25">
      <c r="O188" s="5" t="s">
        <v>74</v>
      </c>
    </row>
    <row r="189" ht="11.25">
      <c r="O189" s="5" t="s">
        <v>75</v>
      </c>
    </row>
    <row r="190" ht="11.25">
      <c r="O190" s="5" t="s">
        <v>101</v>
      </c>
    </row>
    <row r="191" ht="11.25">
      <c r="O191" s="5" t="s">
        <v>167</v>
      </c>
    </row>
    <row r="192" ht="11.25">
      <c r="O192" s="5" t="s">
        <v>135</v>
      </c>
    </row>
    <row r="193" ht="11.25">
      <c r="O193" s="5" t="s">
        <v>76</v>
      </c>
    </row>
    <row r="194" ht="11.25">
      <c r="O194" s="5" t="s">
        <v>102</v>
      </c>
    </row>
    <row r="195" ht="11.25">
      <c r="O195" s="5" t="s">
        <v>143</v>
      </c>
    </row>
    <row r="196" ht="11.25">
      <c r="O196" s="5" t="s">
        <v>153</v>
      </c>
    </row>
    <row r="197" ht="11.25">
      <c r="O197" s="5" t="s">
        <v>9</v>
      </c>
    </row>
    <row r="198" ht="11.25">
      <c r="O198" s="5" t="s">
        <v>10</v>
      </c>
    </row>
    <row r="199" ht="11.25">
      <c r="O199" s="5" t="s">
        <v>168</v>
      </c>
    </row>
    <row r="200" ht="11.25">
      <c r="O200" s="5" t="s">
        <v>103</v>
      </c>
    </row>
    <row r="201" ht="11.25">
      <c r="O201" s="5" t="s">
        <v>77</v>
      </c>
    </row>
    <row r="202" ht="11.25">
      <c r="O202" s="5" t="s">
        <v>104</v>
      </c>
    </row>
    <row r="203" ht="11.25">
      <c r="O203" s="5" t="s">
        <v>11</v>
      </c>
    </row>
    <row r="204" ht="11.25">
      <c r="O204" s="5" t="s">
        <v>123</v>
      </c>
    </row>
    <row r="205" ht="11.25">
      <c r="O205" s="5" t="s">
        <v>169</v>
      </c>
    </row>
    <row r="206" ht="11.25">
      <c r="O206" s="5" t="s">
        <v>28</v>
      </c>
    </row>
    <row r="207" ht="11.25">
      <c r="O207" s="5" t="s">
        <v>105</v>
      </c>
    </row>
    <row r="208" ht="11.25">
      <c r="O208" s="5" t="s">
        <v>160</v>
      </c>
    </row>
    <row r="209" ht="11.25">
      <c r="O209" s="13" t="s">
        <v>12</v>
      </c>
    </row>
    <row r="210" ht="11.25">
      <c r="O210" s="5" t="s">
        <v>154</v>
      </c>
    </row>
    <row r="211" ht="11.25">
      <c r="O211" s="5" t="s">
        <v>124</v>
      </c>
    </row>
    <row r="212" ht="11.25">
      <c r="O212" s="5" t="s">
        <v>136</v>
      </c>
    </row>
    <row r="213" ht="11.25">
      <c r="O213" s="13" t="s">
        <v>78</v>
      </c>
    </row>
    <row r="214" ht="11.25">
      <c r="O214" s="5" t="s">
        <v>79</v>
      </c>
    </row>
    <row r="215" ht="11.25">
      <c r="O215" s="5" t="s">
        <v>106</v>
      </c>
    </row>
    <row r="216" ht="11.25">
      <c r="O216" s="5" t="s">
        <v>125</v>
      </c>
    </row>
    <row r="217" ht="11.25">
      <c r="O217" s="5" t="s">
        <v>144</v>
      </c>
    </row>
    <row r="218" ht="11.25">
      <c r="O218" s="5" t="s">
        <v>45</v>
      </c>
    </row>
    <row r="219" ht="11.25">
      <c r="O219" s="5" t="s">
        <v>152</v>
      </c>
    </row>
    <row r="220" ht="11.25">
      <c r="O220" s="5" t="s">
        <v>35</v>
      </c>
    </row>
    <row r="221" ht="11.25">
      <c r="O221" s="5" t="s">
        <v>13</v>
      </c>
    </row>
    <row r="222" ht="11.25">
      <c r="O222" s="5" t="s">
        <v>67</v>
      </c>
    </row>
    <row r="223" ht="11.25">
      <c r="O223" s="5" t="s">
        <v>107</v>
      </c>
    </row>
    <row r="224" ht="11.25">
      <c r="O224" s="5" t="s">
        <v>108</v>
      </c>
    </row>
    <row r="225" ht="11.25">
      <c r="O225" s="5" t="s">
        <v>109</v>
      </c>
    </row>
    <row r="226" ht="11.25">
      <c r="O226" s="13" t="s">
        <v>22</v>
      </c>
    </row>
    <row r="227" ht="11.25">
      <c r="O227" s="5" t="s">
        <v>155</v>
      </c>
    </row>
    <row r="228" ht="11.25">
      <c r="O228" s="5" t="s">
        <v>52</v>
      </c>
    </row>
    <row r="229" ht="11.25">
      <c r="O229" s="5" t="s">
        <v>110</v>
      </c>
    </row>
    <row r="230" ht="11.25">
      <c r="O230" s="13" t="s">
        <v>80</v>
      </c>
    </row>
    <row r="231" ht="11.25">
      <c r="O231" s="5" t="s">
        <v>126</v>
      </c>
    </row>
    <row r="232" ht="11.25">
      <c r="O232" s="5" t="s">
        <v>62</v>
      </c>
    </row>
    <row r="233" ht="11.25">
      <c r="O233" s="5" t="s">
        <v>111</v>
      </c>
    </row>
    <row r="234" ht="11.25">
      <c r="O234" s="5" t="s">
        <v>46</v>
      </c>
    </row>
    <row r="235" ht="11.25">
      <c r="O235" s="13" t="s">
        <v>81</v>
      </c>
    </row>
    <row r="236" ht="11.25">
      <c r="O236" s="5" t="s">
        <v>112</v>
      </c>
    </row>
    <row r="237" ht="11.25">
      <c r="O237" s="5" t="s">
        <v>29</v>
      </c>
    </row>
    <row r="238" ht="11.25">
      <c r="O238" s="5" t="s">
        <v>14</v>
      </c>
    </row>
    <row r="239" ht="11.25">
      <c r="O239" s="5" t="s">
        <v>15</v>
      </c>
    </row>
    <row r="240" ht="11.25">
      <c r="O240" s="5" t="s">
        <v>113</v>
      </c>
    </row>
    <row r="241" ht="11.25">
      <c r="O241" s="5" t="s">
        <v>114</v>
      </c>
    </row>
    <row r="242" ht="11.25">
      <c r="O242" s="5" t="s">
        <v>115</v>
      </c>
    </row>
    <row r="243" ht="11.25">
      <c r="O243" s="5" t="s">
        <v>170</v>
      </c>
    </row>
    <row r="244" ht="11.25">
      <c r="O244" s="5" t="s">
        <v>16</v>
      </c>
    </row>
    <row r="245" ht="11.25">
      <c r="O245" s="5" t="s">
        <v>17</v>
      </c>
    </row>
    <row r="246" ht="11.25">
      <c r="O246" s="5" t="s">
        <v>23</v>
      </c>
    </row>
    <row r="247" ht="11.25">
      <c r="O247" s="5" t="s">
        <v>53</v>
      </c>
    </row>
    <row r="248" ht="11.25">
      <c r="O248" s="13" t="s">
        <v>36</v>
      </c>
    </row>
    <row r="249" ht="11.25">
      <c r="O249" s="5" t="s">
        <v>47</v>
      </c>
    </row>
    <row r="250" ht="11.25">
      <c r="O250" s="13" t="s">
        <v>37</v>
      </c>
    </row>
    <row r="251" ht="11.25">
      <c r="O251" s="5" t="s">
        <v>18</v>
      </c>
    </row>
    <row r="252" ht="11.25">
      <c r="O252" s="5" t="s">
        <v>145</v>
      </c>
    </row>
    <row r="253" ht="11.25">
      <c r="O253" s="5" t="s">
        <v>116</v>
      </c>
    </row>
    <row r="254" ht="11.25">
      <c r="O254" s="5" t="s">
        <v>88</v>
      </c>
    </row>
    <row r="255" ht="11.25">
      <c r="O255" s="5" t="s">
        <v>19</v>
      </c>
    </row>
    <row r="256" ht="11.25">
      <c r="O256" s="5" t="s">
        <v>82</v>
      </c>
    </row>
    <row r="257" ht="11.25">
      <c r="O257" s="5" t="s">
        <v>48</v>
      </c>
    </row>
    <row r="258" ht="11.25">
      <c r="O258" s="5" t="s">
        <v>171</v>
      </c>
    </row>
    <row r="259" ht="11.25">
      <c r="O259" s="5" t="s">
        <v>63</v>
      </c>
    </row>
    <row r="260" ht="11.25">
      <c r="O260" s="5" t="s">
        <v>172</v>
      </c>
    </row>
    <row r="261" ht="11.25">
      <c r="O261" s="5" t="s">
        <v>30</v>
      </c>
    </row>
    <row r="262" ht="11.25">
      <c r="O262" s="5" t="s">
        <v>117</v>
      </c>
    </row>
    <row r="263" ht="11.25">
      <c r="O263" s="13" t="s">
        <v>118</v>
      </c>
    </row>
    <row r="264" ht="11.25">
      <c r="O264" s="5" t="s">
        <v>173</v>
      </c>
    </row>
    <row r="265" ht="11.25">
      <c r="O265" s="5" t="s">
        <v>20</v>
      </c>
    </row>
    <row r="266" ht="11.25">
      <c r="O266" s="5" t="s">
        <v>49</v>
      </c>
    </row>
    <row r="267" ht="11.25">
      <c r="O267" s="13" t="s">
        <v>64</v>
      </c>
    </row>
    <row r="268" ht="11.25">
      <c r="O268" s="5" t="s">
        <v>137</v>
      </c>
    </row>
    <row r="269" ht="11.25">
      <c r="O269" s="5" t="s">
        <v>54</v>
      </c>
    </row>
    <row r="270" ht="11.25">
      <c r="O270" s="5" t="s">
        <v>38</v>
      </c>
    </row>
    <row r="271" ht="11.25">
      <c r="O271" s="5" t="s">
        <v>83</v>
      </c>
    </row>
    <row r="272" ht="11.25">
      <c r="O272" s="5" t="s">
        <v>119</v>
      </c>
    </row>
    <row r="273" ht="11.25">
      <c r="O273" s="5" t="s">
        <v>156</v>
      </c>
    </row>
    <row r="274" ht="11.25">
      <c r="O274" s="5" t="s">
        <v>161</v>
      </c>
    </row>
    <row r="275" ht="11.25">
      <c r="O275" s="5" t="s">
        <v>127</v>
      </c>
    </row>
    <row r="276" ht="11.25">
      <c r="O276" s="5" t="s">
        <v>174</v>
      </c>
    </row>
    <row r="277" ht="11.25">
      <c r="O277" s="5" t="s">
        <v>84</v>
      </c>
    </row>
    <row r="278" ht="11.25">
      <c r="O278" s="5" t="s">
        <v>39</v>
      </c>
    </row>
    <row r="279" ht="11.25">
      <c r="O279" s="5" t="s">
        <v>55</v>
      </c>
    </row>
    <row r="280" ht="11.25">
      <c r="O280" s="5" t="s">
        <v>146</v>
      </c>
    </row>
    <row r="281" ht="11.25">
      <c r="O281" s="5" t="s">
        <v>24</v>
      </c>
    </row>
    <row r="282" ht="11.25">
      <c r="O282" s="5" t="s">
        <v>180</v>
      </c>
    </row>
    <row r="283" ht="11.25">
      <c r="O283" s="5" t="s">
        <v>85</v>
      </c>
    </row>
    <row r="284" ht="11.25">
      <c r="O284" s="5" t="s">
        <v>120</v>
      </c>
    </row>
    <row r="285" ht="11.25">
      <c r="O285" s="5" t="s">
        <v>40</v>
      </c>
    </row>
    <row r="286" ht="11.25">
      <c r="O286" s="5" t="s">
        <v>131</v>
      </c>
    </row>
    <row r="287" ht="11.25">
      <c r="O287" s="5" t="s">
        <v>86</v>
      </c>
    </row>
    <row r="288" ht="11.25">
      <c r="O288" s="5" t="s">
        <v>157</v>
      </c>
    </row>
    <row r="289" ht="11.25">
      <c r="O289" s="5" t="s">
        <v>162</v>
      </c>
    </row>
    <row r="290" ht="11.25">
      <c r="O290" s="5" t="s">
        <v>21</v>
      </c>
    </row>
    <row r="291" ht="11.25">
      <c r="O291" s="5" t="s">
        <v>25</v>
      </c>
    </row>
    <row r="292" ht="11.25">
      <c r="O292" s="5" t="s">
        <v>87</v>
      </c>
    </row>
    <row r="293" ht="11.25">
      <c r="O293" s="5" t="s">
        <v>181</v>
      </c>
    </row>
    <row r="294" ht="11.25">
      <c r="O294" s="5" t="s">
        <v>182</v>
      </c>
    </row>
  </sheetData>
  <sheetProtection/>
  <mergeCells count="11">
    <mergeCell ref="E20:E21"/>
    <mergeCell ref="I20:I21"/>
    <mergeCell ref="J20:J21"/>
    <mergeCell ref="K20:K21"/>
    <mergeCell ref="L20:L21"/>
    <mergeCell ref="D20:D21"/>
    <mergeCell ref="B20:B21"/>
    <mergeCell ref="C20:C21"/>
    <mergeCell ref="F20:F21"/>
    <mergeCell ref="G20:G21"/>
    <mergeCell ref="H20:H21"/>
  </mergeCells>
  <dataValidations count="1">
    <dataValidation type="list" allowBlank="1" showInputMessage="1" showErrorMessage="1" sqref="C1">
      <formula1>Vellinge</formula1>
    </dataValidation>
  </dataValidation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L4" sqref="L4:U293"/>
      <selection pane="bottomLeft" activeCell="K4" sqref="K4:M2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196</v>
      </c>
      <c r="B1" s="55" t="s">
        <v>237</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37140.00000000001</v>
      </c>
      <c r="D4" s="53">
        <v>1080.9302945137024</v>
      </c>
      <c r="E4" s="54">
        <v>38220.93029451371</v>
      </c>
      <c r="F4" s="53">
        <v>729.6008955346919</v>
      </c>
      <c r="G4" s="53">
        <v>0</v>
      </c>
      <c r="H4" s="53">
        <v>36178.579615877476</v>
      </c>
      <c r="I4" s="54">
        <v>75129.11080592588</v>
      </c>
      <c r="J4" s="72"/>
      <c r="K4" s="53">
        <v>23046.404943133904</v>
      </c>
      <c r="L4" s="53">
        <v>1481.244702896366</v>
      </c>
      <c r="M4" s="53">
        <v>11650.929969847202</v>
      </c>
      <c r="N4" s="73"/>
      <c r="O4" s="73"/>
      <c r="P4" s="73"/>
      <c r="Q4" s="73"/>
      <c r="R4" s="73"/>
      <c r="S4" s="73"/>
      <c r="T4" s="74"/>
    </row>
    <row r="5" spans="1:20" ht="13.5" customHeight="1">
      <c r="A5" s="75"/>
      <c r="B5" s="76" t="s">
        <v>23</v>
      </c>
      <c r="C5" s="77">
        <v>35130.00000000001</v>
      </c>
      <c r="D5" s="77">
        <v>1129.8052563667297</v>
      </c>
      <c r="E5" s="78">
        <v>36259.80525636674</v>
      </c>
      <c r="F5" s="77">
        <v>729.6008955346919</v>
      </c>
      <c r="G5" s="77">
        <v>0</v>
      </c>
      <c r="H5" s="77">
        <v>35883.887203583006</v>
      </c>
      <c r="I5" s="78">
        <v>72873.29335548443</v>
      </c>
      <c r="J5" s="72"/>
      <c r="K5" s="77">
        <v>24272.62237450903</v>
      </c>
      <c r="L5" s="77">
        <v>-529.659986044333</v>
      </c>
      <c r="M5" s="77">
        <v>12140.924815118313</v>
      </c>
      <c r="N5" s="73"/>
      <c r="O5" s="73"/>
      <c r="P5" s="73"/>
      <c r="Q5" s="73"/>
      <c r="R5" s="73"/>
      <c r="S5" s="73"/>
      <c r="T5" s="74"/>
    </row>
    <row r="6" spans="1:20" ht="13.5" customHeight="1">
      <c r="A6" s="51"/>
      <c r="B6" s="52" t="s">
        <v>210</v>
      </c>
      <c r="C6" s="53">
        <v>32490</v>
      </c>
      <c r="D6" s="53">
        <v>1046.7579400539398</v>
      </c>
      <c r="E6" s="54">
        <v>33536.75794005394</v>
      </c>
      <c r="F6" s="53">
        <v>729.6008955346919</v>
      </c>
      <c r="G6" s="53">
        <v>0</v>
      </c>
      <c r="H6" s="53">
        <v>23162.401472165788</v>
      </c>
      <c r="I6" s="54">
        <v>57428.76030775442</v>
      </c>
      <c r="J6" s="72"/>
      <c r="K6" s="53">
        <v>23878.212774955457</v>
      </c>
      <c r="L6" s="53">
        <v>-633.9769198942894</v>
      </c>
      <c r="M6" s="53">
        <v>-81.83438289538026</v>
      </c>
      <c r="N6" s="73"/>
      <c r="O6" s="73"/>
      <c r="P6" s="73"/>
      <c r="Q6" s="73"/>
      <c r="R6" s="73"/>
      <c r="S6" s="73"/>
      <c r="T6" s="74"/>
    </row>
    <row r="7" spans="1:20" ht="13.5" customHeight="1">
      <c r="A7" s="75"/>
      <c r="B7" s="76" t="s">
        <v>211</v>
      </c>
      <c r="C7" s="77">
        <v>34650</v>
      </c>
      <c r="D7" s="77">
        <v>1153.6438989639282</v>
      </c>
      <c r="E7" s="78">
        <v>35803.64389896393</v>
      </c>
      <c r="F7" s="77">
        <v>729.6008955346919</v>
      </c>
      <c r="G7" s="77">
        <v>0</v>
      </c>
      <c r="H7" s="77">
        <v>22628.661317832917</v>
      </c>
      <c r="I7" s="78">
        <v>59161.90611233153</v>
      </c>
      <c r="J7" s="72"/>
      <c r="K7" s="77">
        <v>23420.82678391776</v>
      </c>
      <c r="L7" s="77">
        <v>-710.33108319319</v>
      </c>
      <c r="M7" s="77">
        <v>-81.83438289165497</v>
      </c>
      <c r="N7" s="73"/>
      <c r="O7" s="73"/>
      <c r="P7" s="73"/>
      <c r="Q7" s="73"/>
      <c r="R7" s="73"/>
      <c r="S7" s="73"/>
      <c r="T7" s="74"/>
    </row>
    <row r="8" spans="1:20" ht="13.5" customHeight="1">
      <c r="A8" s="51"/>
      <c r="B8" s="52" t="s">
        <v>42</v>
      </c>
      <c r="C8" s="53">
        <v>35280</v>
      </c>
      <c r="D8" s="53">
        <v>1129.7704677581787</v>
      </c>
      <c r="E8" s="54">
        <v>36409.77046775818</v>
      </c>
      <c r="F8" s="53">
        <v>729.6008955346919</v>
      </c>
      <c r="G8" s="53">
        <v>0</v>
      </c>
      <c r="H8" s="53">
        <v>23319.30375178441</v>
      </c>
      <c r="I8" s="54">
        <v>60458.675115077276</v>
      </c>
      <c r="J8" s="72"/>
      <c r="K8" s="53">
        <v>24195.295098359016</v>
      </c>
      <c r="L8" s="53">
        <v>-794.1569636792254</v>
      </c>
      <c r="M8" s="53">
        <v>-81.83438289538026</v>
      </c>
      <c r="N8" s="73"/>
      <c r="O8" s="73"/>
      <c r="P8" s="73"/>
      <c r="Q8" s="73"/>
      <c r="R8" s="73"/>
      <c r="S8" s="73"/>
      <c r="T8" s="74"/>
    </row>
    <row r="9" spans="1:20" ht="13.5" customHeight="1">
      <c r="A9" s="75"/>
      <c r="B9" s="76" t="s">
        <v>212</v>
      </c>
      <c r="C9" s="77">
        <v>36000</v>
      </c>
      <c r="D9" s="77">
        <v>1058.1327033042908</v>
      </c>
      <c r="E9" s="78">
        <v>37058.13270330429</v>
      </c>
      <c r="F9" s="77">
        <v>729.6008955346919</v>
      </c>
      <c r="G9" s="77">
        <v>230</v>
      </c>
      <c r="H9" s="77">
        <v>23223.542525512697</v>
      </c>
      <c r="I9" s="78">
        <v>61241.27612435168</v>
      </c>
      <c r="J9" s="72"/>
      <c r="K9" s="77">
        <v>24165.250189839997</v>
      </c>
      <c r="L9" s="77">
        <v>-859.8732814319198</v>
      </c>
      <c r="M9" s="77">
        <v>-81.83438289538026</v>
      </c>
      <c r="N9" s="73"/>
      <c r="O9" s="73"/>
      <c r="P9" s="73"/>
      <c r="Q9" s="73"/>
      <c r="R9" s="73"/>
      <c r="S9" s="73"/>
      <c r="T9" s="74"/>
    </row>
    <row r="10" spans="1:20" ht="13.5" customHeight="1">
      <c r="A10" s="51"/>
      <c r="B10" s="52" t="s">
        <v>57</v>
      </c>
      <c r="C10" s="53">
        <v>35580</v>
      </c>
      <c r="D10" s="53">
        <v>991.0977642536163</v>
      </c>
      <c r="E10" s="54">
        <v>36571.097764253616</v>
      </c>
      <c r="F10" s="53">
        <v>729.6008955346919</v>
      </c>
      <c r="G10" s="53">
        <v>0</v>
      </c>
      <c r="H10" s="53">
        <v>23374.862098243153</v>
      </c>
      <c r="I10" s="54">
        <v>60675.56075803146</v>
      </c>
      <c r="J10" s="72"/>
      <c r="K10" s="53">
        <v>24231.079913998718</v>
      </c>
      <c r="L10" s="53">
        <v>-774.3834328601831</v>
      </c>
      <c r="M10" s="53">
        <v>-81.83438289538026</v>
      </c>
      <c r="N10" s="73"/>
      <c r="O10" s="73"/>
      <c r="P10" s="73"/>
      <c r="Q10" s="73"/>
      <c r="R10" s="73"/>
      <c r="S10" s="73"/>
      <c r="T10" s="74"/>
    </row>
    <row r="11" spans="1:20" ht="13.5" customHeight="1">
      <c r="A11" s="75"/>
      <c r="B11" s="76" t="s">
        <v>213</v>
      </c>
      <c r="C11" s="77">
        <v>34050</v>
      </c>
      <c r="D11" s="77">
        <v>1077.5252406597137</v>
      </c>
      <c r="E11" s="78">
        <v>35127.525240659714</v>
      </c>
      <c r="F11" s="77">
        <v>729.6008955346919</v>
      </c>
      <c r="G11" s="77">
        <v>1426</v>
      </c>
      <c r="H11" s="77">
        <v>24320.62102491421</v>
      </c>
      <c r="I11" s="78">
        <v>61603.747161108615</v>
      </c>
      <c r="J11" s="72"/>
      <c r="K11" s="77">
        <v>25682.467714334613</v>
      </c>
      <c r="L11" s="77">
        <v>-1280.012306525022</v>
      </c>
      <c r="M11" s="77">
        <v>-81.83438289538026</v>
      </c>
      <c r="N11" s="73"/>
      <c r="O11" s="73"/>
      <c r="P11" s="73"/>
      <c r="Q11" s="73"/>
      <c r="R11" s="73"/>
      <c r="S11" s="73"/>
      <c r="T11" s="74"/>
    </row>
    <row r="12" spans="1:20" ht="13.5" customHeight="1">
      <c r="A12" s="51"/>
      <c r="B12" s="52" t="s">
        <v>214</v>
      </c>
      <c r="C12" s="53">
        <v>36119.99999999999</v>
      </c>
      <c r="D12" s="53">
        <v>1133.155298948288</v>
      </c>
      <c r="E12" s="54">
        <v>37253.15529894828</v>
      </c>
      <c r="F12" s="53">
        <v>729.6008955346919</v>
      </c>
      <c r="G12" s="53">
        <v>501</v>
      </c>
      <c r="H12" s="53">
        <v>22847.616980524395</v>
      </c>
      <c r="I12" s="54">
        <v>61331.373175007364</v>
      </c>
      <c r="J12" s="72"/>
      <c r="K12" s="53">
        <v>23750.094514473178</v>
      </c>
      <c r="L12" s="53">
        <v>-820.6431510552659</v>
      </c>
      <c r="M12" s="53">
        <v>-81.83438289351761</v>
      </c>
      <c r="N12" s="73"/>
      <c r="O12" s="73"/>
      <c r="P12" s="73"/>
      <c r="Q12" s="73"/>
      <c r="R12" s="73"/>
      <c r="S12" s="73"/>
      <c r="T12" s="74"/>
    </row>
    <row r="13" spans="1:20" ht="13.5" customHeight="1">
      <c r="A13" s="75"/>
      <c r="B13" s="76" t="s">
        <v>215</v>
      </c>
      <c r="C13" s="77">
        <v>33540</v>
      </c>
      <c r="D13" s="77">
        <v>1066.0886325836182</v>
      </c>
      <c r="E13" s="78">
        <v>34606.08863258362</v>
      </c>
      <c r="F13" s="77">
        <v>729.6008955346919</v>
      </c>
      <c r="G13" s="77">
        <v>0</v>
      </c>
      <c r="H13" s="77">
        <v>22981.293880075144</v>
      </c>
      <c r="I13" s="78">
        <v>58316.98340819345</v>
      </c>
      <c r="J13" s="72"/>
      <c r="K13" s="77">
        <v>23060.73356987257</v>
      </c>
      <c r="L13" s="77">
        <v>2.394693094229223</v>
      </c>
      <c r="M13" s="77">
        <v>-81.83438289165497</v>
      </c>
      <c r="N13" s="73"/>
      <c r="O13" s="73"/>
      <c r="P13" s="73"/>
      <c r="Q13" s="73"/>
      <c r="R13" s="73"/>
      <c r="S13" s="73"/>
      <c r="T13" s="74"/>
    </row>
    <row r="14" spans="1:20" ht="13.5" customHeight="1">
      <c r="A14" s="51"/>
      <c r="B14" s="52" t="s">
        <v>216</v>
      </c>
      <c r="C14" s="53">
        <v>34200</v>
      </c>
      <c r="D14" s="53">
        <v>1113.8189842700958</v>
      </c>
      <c r="E14" s="54">
        <v>35313.818984270096</v>
      </c>
      <c r="F14" s="53">
        <v>729.6008955346919</v>
      </c>
      <c r="G14" s="53">
        <v>0</v>
      </c>
      <c r="H14" s="53">
        <v>34319.72514206148</v>
      </c>
      <c r="I14" s="54">
        <v>70363.14502186626</v>
      </c>
      <c r="J14" s="72"/>
      <c r="K14" s="53">
        <v>23671.44161114465</v>
      </c>
      <c r="L14" s="53">
        <v>-603.7311703518104</v>
      </c>
      <c r="M14" s="53">
        <v>11252.014701268636</v>
      </c>
      <c r="N14" s="73"/>
      <c r="O14" s="73"/>
      <c r="P14" s="73"/>
      <c r="Q14" s="73"/>
      <c r="R14" s="73"/>
      <c r="S14" s="73"/>
      <c r="T14" s="74"/>
    </row>
    <row r="15" spans="1:20" ht="13.5" customHeight="1">
      <c r="A15" s="75"/>
      <c r="B15" s="76" t="s">
        <v>217</v>
      </c>
      <c r="C15" s="77">
        <v>34440</v>
      </c>
      <c r="D15" s="77">
        <v>1099.0826148986816</v>
      </c>
      <c r="E15" s="78">
        <v>35539.08261489868</v>
      </c>
      <c r="F15" s="77">
        <v>729.6008955346919</v>
      </c>
      <c r="G15" s="77">
        <v>0</v>
      </c>
      <c r="H15" s="77">
        <v>23473.762433202202</v>
      </c>
      <c r="I15" s="78">
        <v>59742.445943635576</v>
      </c>
      <c r="J15" s="72"/>
      <c r="K15" s="77">
        <v>23538.71715393638</v>
      </c>
      <c r="L15" s="77">
        <v>16.87966218727946</v>
      </c>
      <c r="M15" s="77">
        <v>-81.83438292145729</v>
      </c>
      <c r="N15" s="73"/>
      <c r="O15" s="73"/>
      <c r="P15" s="73"/>
      <c r="Q15" s="73"/>
      <c r="R15" s="73"/>
      <c r="S15" s="73"/>
      <c r="T15" s="74"/>
    </row>
    <row r="16" spans="1:20" ht="13.5" customHeight="1">
      <c r="A16" s="51"/>
      <c r="B16" s="52" t="s">
        <v>218</v>
      </c>
      <c r="C16" s="53">
        <v>35040</v>
      </c>
      <c r="D16" s="53">
        <v>1035.4334964752197</v>
      </c>
      <c r="E16" s="54">
        <v>36075.43349647522</v>
      </c>
      <c r="F16" s="53">
        <v>729.6008955346919</v>
      </c>
      <c r="G16" s="53">
        <v>0</v>
      </c>
      <c r="H16" s="53">
        <v>23645.437579819485</v>
      </c>
      <c r="I16" s="54">
        <v>60450.47197182939</v>
      </c>
      <c r="J16" s="72"/>
      <c r="K16" s="53">
        <v>24368.60889491704</v>
      </c>
      <c r="L16" s="53">
        <v>-641.3369322021764</v>
      </c>
      <c r="M16" s="53">
        <v>-81.83438289538026</v>
      </c>
      <c r="N16" s="73"/>
      <c r="O16" s="73"/>
      <c r="P16" s="73"/>
      <c r="Q16" s="73"/>
      <c r="R16" s="73"/>
      <c r="S16" s="73"/>
      <c r="T16" s="74"/>
    </row>
    <row r="17" spans="1:20" ht="13.5" customHeight="1">
      <c r="A17" s="75"/>
      <c r="B17" s="76" t="s">
        <v>131</v>
      </c>
      <c r="C17" s="77">
        <v>36900</v>
      </c>
      <c r="D17" s="77">
        <v>1145.7230331897736</v>
      </c>
      <c r="E17" s="78">
        <v>38045.72303318977</v>
      </c>
      <c r="F17" s="77">
        <v>729.6008955346919</v>
      </c>
      <c r="G17" s="77">
        <v>0</v>
      </c>
      <c r="H17" s="77">
        <v>22749.231681480695</v>
      </c>
      <c r="I17" s="78">
        <v>61524.55561020516</v>
      </c>
      <c r="J17" s="72"/>
      <c r="K17" s="77">
        <v>23513.630921886084</v>
      </c>
      <c r="L17" s="77">
        <v>-682.5648575100099</v>
      </c>
      <c r="M17" s="77">
        <v>-81.83438289538026</v>
      </c>
      <c r="N17" s="73"/>
      <c r="O17" s="73"/>
      <c r="P17" s="73"/>
      <c r="Q17" s="73"/>
      <c r="R17" s="73"/>
      <c r="S17" s="73"/>
      <c r="T17" s="74"/>
    </row>
    <row r="18" spans="1:20" ht="13.5" customHeight="1">
      <c r="A18" s="51"/>
      <c r="B18" s="52" t="s">
        <v>219</v>
      </c>
      <c r="C18" s="53">
        <v>32640.000000000004</v>
      </c>
      <c r="D18" s="53">
        <v>1010.4107406139374</v>
      </c>
      <c r="E18" s="54">
        <v>33650.41074061394</v>
      </c>
      <c r="F18" s="53">
        <v>729.6008955346919</v>
      </c>
      <c r="G18" s="53">
        <v>0</v>
      </c>
      <c r="H18" s="53">
        <v>22790.74811096076</v>
      </c>
      <c r="I18" s="54">
        <v>57170.75974710939</v>
      </c>
      <c r="J18" s="72"/>
      <c r="K18" s="53">
        <v>23560.475574203287</v>
      </c>
      <c r="L18" s="53">
        <v>-687.8930803471434</v>
      </c>
      <c r="M18" s="53">
        <v>-81.83438289538026</v>
      </c>
      <c r="N18" s="73"/>
      <c r="O18" s="73"/>
      <c r="P18" s="73"/>
      <c r="Q18" s="73"/>
      <c r="R18" s="73"/>
      <c r="S18" s="73"/>
      <c r="T18" s="74"/>
    </row>
    <row r="19" spans="1:20" ht="13.5" customHeight="1">
      <c r="A19" s="75"/>
      <c r="B19" s="76" t="s">
        <v>220</v>
      </c>
      <c r="C19" s="77">
        <v>34920</v>
      </c>
      <c r="D19" s="77">
        <v>1087.7644741535187</v>
      </c>
      <c r="E19" s="78">
        <v>36007.76447415352</v>
      </c>
      <c r="F19" s="77">
        <v>729.6008955346919</v>
      </c>
      <c r="G19" s="77">
        <v>0</v>
      </c>
      <c r="H19" s="77">
        <v>24080.48421957869</v>
      </c>
      <c r="I19" s="78">
        <v>60817.8495892669</v>
      </c>
      <c r="J19" s="72"/>
      <c r="K19" s="77">
        <v>24807.96714710895</v>
      </c>
      <c r="L19" s="77">
        <v>-645.6485446348797</v>
      </c>
      <c r="M19" s="77">
        <v>-81.83438289538026</v>
      </c>
      <c r="N19" s="73"/>
      <c r="O19" s="73"/>
      <c r="P19" s="73"/>
      <c r="Q19" s="73"/>
      <c r="R19" s="73"/>
      <c r="S19" s="73"/>
      <c r="T19" s="74"/>
    </row>
    <row r="20" spans="1:20" ht="13.5" customHeight="1">
      <c r="A20" s="51"/>
      <c r="B20" s="52" t="s">
        <v>221</v>
      </c>
      <c r="C20" s="53">
        <v>34530</v>
      </c>
      <c r="D20" s="53">
        <v>1110.4288833141327</v>
      </c>
      <c r="E20" s="54">
        <v>35640.42888331413</v>
      </c>
      <c r="F20" s="53">
        <v>729.6008955346919</v>
      </c>
      <c r="G20" s="53">
        <v>0</v>
      </c>
      <c r="H20" s="53">
        <v>23207.461118231964</v>
      </c>
      <c r="I20" s="54">
        <v>59577.49089708079</v>
      </c>
      <c r="J20" s="72"/>
      <c r="K20" s="53">
        <v>24128.54245716774</v>
      </c>
      <c r="L20" s="53">
        <v>-839.2469560403948</v>
      </c>
      <c r="M20" s="53">
        <v>-81.83438289538026</v>
      </c>
      <c r="N20" s="73"/>
      <c r="O20" s="73"/>
      <c r="P20" s="73"/>
      <c r="Q20" s="73"/>
      <c r="R20" s="73"/>
      <c r="S20" s="73"/>
      <c r="T20" s="74"/>
    </row>
    <row r="21" spans="1:20" ht="13.5" customHeight="1">
      <c r="A21" s="75"/>
      <c r="B21" s="76" t="s">
        <v>222</v>
      </c>
      <c r="C21" s="77">
        <v>33869.99999999999</v>
      </c>
      <c r="D21" s="77">
        <v>913.8103151321411</v>
      </c>
      <c r="E21" s="78">
        <v>34783.810315132134</v>
      </c>
      <c r="F21" s="77">
        <v>729.6008955346919</v>
      </c>
      <c r="G21" s="77">
        <v>0</v>
      </c>
      <c r="H21" s="77">
        <v>23410.754861105863</v>
      </c>
      <c r="I21" s="78">
        <v>58924.16607177269</v>
      </c>
      <c r="J21" s="72"/>
      <c r="K21" s="77">
        <v>24446.790295040464</v>
      </c>
      <c r="L21" s="77">
        <v>-954.2010510429459</v>
      </c>
      <c r="M21" s="77">
        <v>-81.83438289165497</v>
      </c>
      <c r="N21" s="73"/>
      <c r="O21" s="73"/>
      <c r="P21" s="73"/>
      <c r="Q21" s="73"/>
      <c r="R21" s="73"/>
      <c r="S21" s="73"/>
      <c r="T21" s="74"/>
    </row>
    <row r="22" spans="1:20" ht="13.5" customHeight="1">
      <c r="A22" s="51"/>
      <c r="B22" s="52" t="s">
        <v>223</v>
      </c>
      <c r="C22" s="53">
        <v>35100</v>
      </c>
      <c r="D22" s="53">
        <v>1012.6794121265411</v>
      </c>
      <c r="E22" s="54">
        <v>36112.67941212654</v>
      </c>
      <c r="F22" s="53">
        <v>729.6008955346919</v>
      </c>
      <c r="G22" s="53">
        <v>784</v>
      </c>
      <c r="H22" s="53">
        <v>25013.047685570342</v>
      </c>
      <c r="I22" s="54">
        <v>62639.32799323158</v>
      </c>
      <c r="J22" s="72"/>
      <c r="K22" s="53">
        <v>25855.179221933864</v>
      </c>
      <c r="L22" s="53">
        <v>-760.2971534681424</v>
      </c>
      <c r="M22" s="53">
        <v>-81.83438289538026</v>
      </c>
      <c r="N22" s="73"/>
      <c r="O22" s="73"/>
      <c r="P22" s="73"/>
      <c r="Q22" s="73"/>
      <c r="R22" s="73"/>
      <c r="S22" s="73"/>
      <c r="T22" s="74"/>
    </row>
    <row r="23" spans="1:20" ht="13.5" customHeight="1">
      <c r="A23" s="75"/>
      <c r="B23" s="76" t="s">
        <v>224</v>
      </c>
      <c r="C23" s="77">
        <v>34050</v>
      </c>
      <c r="D23" s="77">
        <v>969.5240595340729</v>
      </c>
      <c r="E23" s="78">
        <v>35019.52405953407</v>
      </c>
      <c r="F23" s="77">
        <v>729.6008955346919</v>
      </c>
      <c r="G23" s="77">
        <v>242</v>
      </c>
      <c r="H23" s="77">
        <v>24376.580955943668</v>
      </c>
      <c r="I23" s="78">
        <v>60367.70591101243</v>
      </c>
      <c r="J23" s="72"/>
      <c r="K23" s="77">
        <v>25442.05044668701</v>
      </c>
      <c r="L23" s="77">
        <v>-983.6351078479653</v>
      </c>
      <c r="M23" s="77">
        <v>-81.83438289538026</v>
      </c>
      <c r="N23" s="73"/>
      <c r="O23" s="73"/>
      <c r="P23" s="73"/>
      <c r="Q23" s="73"/>
      <c r="R23" s="73"/>
      <c r="S23" s="73"/>
      <c r="T23" s="74"/>
    </row>
    <row r="24" spans="1:20" ht="13.5" customHeight="1">
      <c r="A24" s="51"/>
      <c r="B24" s="52" t="s">
        <v>225</v>
      </c>
      <c r="C24" s="53">
        <v>34020</v>
      </c>
      <c r="D24" s="53">
        <v>980.9117012023926</v>
      </c>
      <c r="E24" s="54">
        <v>35000.91170120239</v>
      </c>
      <c r="F24" s="53">
        <v>729.6008955346919</v>
      </c>
      <c r="G24" s="53">
        <v>652</v>
      </c>
      <c r="H24" s="53">
        <v>25933.02891738888</v>
      </c>
      <c r="I24" s="54">
        <v>62315.541514125965</v>
      </c>
      <c r="J24" s="72"/>
      <c r="K24" s="53">
        <v>26875.86653707883</v>
      </c>
      <c r="L24" s="53">
        <v>-861.0032367945664</v>
      </c>
      <c r="M24" s="53">
        <v>-81.83438289538026</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11.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C4" sqref="C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197</v>
      </c>
      <c r="B1" s="55" t="s">
        <v>256</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24760</v>
      </c>
      <c r="D4" s="53">
        <v>10590.930285453796</v>
      </c>
      <c r="E4" s="54">
        <v>35350.9302854538</v>
      </c>
      <c r="F4" s="53">
        <v>729.5160558890196</v>
      </c>
      <c r="G4" s="53">
        <v>0</v>
      </c>
      <c r="H4" s="53">
        <v>63896.9423717622</v>
      </c>
      <c r="I4" s="54">
        <v>99977.38871310501</v>
      </c>
      <c r="J4" s="72"/>
      <c r="K4" s="53">
        <v>50764.76769901863</v>
      </c>
      <c r="L4" s="53">
        <v>1481.244702896366</v>
      </c>
      <c r="M4" s="53">
        <v>11650.929969847202</v>
      </c>
      <c r="N4" s="73"/>
      <c r="O4" s="73"/>
      <c r="P4" s="73"/>
      <c r="Q4" s="73"/>
      <c r="R4" s="73"/>
      <c r="S4" s="73"/>
      <c r="T4" s="74"/>
    </row>
    <row r="5" spans="1:20" ht="13.5" customHeight="1">
      <c r="A5" s="75"/>
      <c r="B5" s="76" t="s">
        <v>23</v>
      </c>
      <c r="C5" s="77">
        <v>23420</v>
      </c>
      <c r="D5" s="77">
        <v>11069.80525803566</v>
      </c>
      <c r="E5" s="78">
        <v>34489.80525803566</v>
      </c>
      <c r="F5" s="77">
        <v>729.5160558890196</v>
      </c>
      <c r="G5" s="77">
        <v>0</v>
      </c>
      <c r="H5" s="77">
        <v>64293.35652662214</v>
      </c>
      <c r="I5" s="78">
        <v>99512.67784054682</v>
      </c>
      <c r="J5" s="72"/>
      <c r="K5" s="77">
        <v>52682.09169754816</v>
      </c>
      <c r="L5" s="77">
        <v>-529.659986044333</v>
      </c>
      <c r="M5" s="77">
        <v>12140.924815118313</v>
      </c>
      <c r="N5" s="73"/>
      <c r="O5" s="73"/>
      <c r="P5" s="73"/>
      <c r="Q5" s="73"/>
      <c r="R5" s="73"/>
      <c r="S5" s="73"/>
      <c r="T5" s="74"/>
    </row>
    <row r="6" spans="1:20" ht="13.5" customHeight="1">
      <c r="A6" s="51"/>
      <c r="B6" s="52" t="s">
        <v>210</v>
      </c>
      <c r="C6" s="53">
        <v>21660</v>
      </c>
      <c r="D6" s="53">
        <v>10256.757937192917</v>
      </c>
      <c r="E6" s="54">
        <v>31916.757937192917</v>
      </c>
      <c r="F6" s="53">
        <v>729.5160558890196</v>
      </c>
      <c r="G6" s="53">
        <v>0</v>
      </c>
      <c r="H6" s="53">
        <v>50551.489633671175</v>
      </c>
      <c r="I6" s="54">
        <v>83197.76362675312</v>
      </c>
      <c r="J6" s="72"/>
      <c r="K6" s="53">
        <v>51267.300936460844</v>
      </c>
      <c r="L6" s="53">
        <v>-633.9769198942894</v>
      </c>
      <c r="M6" s="53">
        <v>-81.83438289538026</v>
      </c>
      <c r="N6" s="73"/>
      <c r="O6" s="73"/>
      <c r="P6" s="73"/>
      <c r="Q6" s="73"/>
      <c r="R6" s="73"/>
      <c r="S6" s="73"/>
      <c r="T6" s="74"/>
    </row>
    <row r="7" spans="1:20" ht="13.5" customHeight="1">
      <c r="A7" s="75"/>
      <c r="B7" s="76" t="s">
        <v>211</v>
      </c>
      <c r="C7" s="77">
        <v>23100</v>
      </c>
      <c r="D7" s="77">
        <v>11303.643899917603</v>
      </c>
      <c r="E7" s="78">
        <v>34403.6438999176</v>
      </c>
      <c r="F7" s="77">
        <v>729.5160558890196</v>
      </c>
      <c r="G7" s="77">
        <v>0</v>
      </c>
      <c r="H7" s="77">
        <v>50027.81189273795</v>
      </c>
      <c r="I7" s="78">
        <v>85160.97184854458</v>
      </c>
      <c r="J7" s="72"/>
      <c r="K7" s="77">
        <v>50819.97735882279</v>
      </c>
      <c r="L7" s="77">
        <v>-710.33108319319</v>
      </c>
      <c r="M7" s="77">
        <v>-81.83438289165497</v>
      </c>
      <c r="N7" s="73"/>
      <c r="O7" s="73"/>
      <c r="P7" s="73"/>
      <c r="Q7" s="73"/>
      <c r="R7" s="73"/>
      <c r="S7" s="73"/>
      <c r="T7" s="74"/>
    </row>
    <row r="8" spans="1:20" ht="13.5" customHeight="1">
      <c r="A8" s="51"/>
      <c r="B8" s="52" t="s">
        <v>42</v>
      </c>
      <c r="C8" s="53">
        <v>23520</v>
      </c>
      <c r="D8" s="53">
        <v>11069.770468711853</v>
      </c>
      <c r="E8" s="54">
        <v>34589.77046871185</v>
      </c>
      <c r="F8" s="53">
        <v>729.5160558890196</v>
      </c>
      <c r="G8" s="53">
        <v>0</v>
      </c>
      <c r="H8" s="53">
        <v>50635.53990007285</v>
      </c>
      <c r="I8" s="54">
        <v>85954.82642467372</v>
      </c>
      <c r="J8" s="72"/>
      <c r="K8" s="53">
        <v>51511.53124664746</v>
      </c>
      <c r="L8" s="53">
        <v>-794.1569636792254</v>
      </c>
      <c r="M8" s="53">
        <v>-81.83438289538026</v>
      </c>
      <c r="N8" s="73"/>
      <c r="O8" s="73"/>
      <c r="P8" s="73"/>
      <c r="Q8" s="73"/>
      <c r="R8" s="73"/>
      <c r="S8" s="73"/>
      <c r="T8" s="74"/>
    </row>
    <row r="9" spans="1:20" ht="13.5" customHeight="1">
      <c r="A9" s="75"/>
      <c r="B9" s="76" t="s">
        <v>212</v>
      </c>
      <c r="C9" s="77">
        <v>24000</v>
      </c>
      <c r="D9" s="77">
        <v>10368.132704257965</v>
      </c>
      <c r="E9" s="78">
        <v>34368.132704257965</v>
      </c>
      <c r="F9" s="77">
        <v>729.5160558890196</v>
      </c>
      <c r="G9" s="77">
        <v>230</v>
      </c>
      <c r="H9" s="77">
        <v>50606.174367208936</v>
      </c>
      <c r="I9" s="78">
        <v>85933.82312735592</v>
      </c>
      <c r="J9" s="72"/>
      <c r="K9" s="77">
        <v>51547.88203153624</v>
      </c>
      <c r="L9" s="77">
        <v>-859.8732814319198</v>
      </c>
      <c r="M9" s="77">
        <v>-81.83438289538026</v>
      </c>
      <c r="N9" s="73"/>
      <c r="O9" s="73"/>
      <c r="P9" s="73"/>
      <c r="Q9" s="73"/>
      <c r="R9" s="73"/>
      <c r="S9" s="73"/>
      <c r="T9" s="74"/>
    </row>
    <row r="10" spans="1:20" ht="13.5" customHeight="1">
      <c r="A10" s="51"/>
      <c r="B10" s="52" t="s">
        <v>57</v>
      </c>
      <c r="C10" s="53">
        <v>23720</v>
      </c>
      <c r="D10" s="53">
        <v>9711.097764015198</v>
      </c>
      <c r="E10" s="54">
        <v>33431.0977640152</v>
      </c>
      <c r="F10" s="53">
        <v>729.5160558890196</v>
      </c>
      <c r="G10" s="53">
        <v>0</v>
      </c>
      <c r="H10" s="53">
        <v>50822.22688935114</v>
      </c>
      <c r="I10" s="54">
        <v>84982.84070925537</v>
      </c>
      <c r="J10" s="72"/>
      <c r="K10" s="53">
        <v>51678.4447051067</v>
      </c>
      <c r="L10" s="53">
        <v>-774.3834328601831</v>
      </c>
      <c r="M10" s="53">
        <v>-81.83438289538026</v>
      </c>
      <c r="N10" s="73"/>
      <c r="O10" s="73"/>
      <c r="P10" s="73"/>
      <c r="Q10" s="73"/>
      <c r="R10" s="73"/>
      <c r="S10" s="73"/>
      <c r="T10" s="74"/>
    </row>
    <row r="11" spans="1:20" ht="13.5" customHeight="1">
      <c r="A11" s="75"/>
      <c r="B11" s="76" t="s">
        <v>213</v>
      </c>
      <c r="C11" s="77">
        <v>22700</v>
      </c>
      <c r="D11" s="77">
        <v>10557.525240719318</v>
      </c>
      <c r="E11" s="78">
        <v>33257.52524071932</v>
      </c>
      <c r="F11" s="77">
        <v>729.5160558890196</v>
      </c>
      <c r="G11" s="77">
        <v>1426</v>
      </c>
      <c r="H11" s="77">
        <v>52809.229486582604</v>
      </c>
      <c r="I11" s="78">
        <v>88222.27078319094</v>
      </c>
      <c r="J11" s="72"/>
      <c r="K11" s="77">
        <v>54171.07617600301</v>
      </c>
      <c r="L11" s="77">
        <v>-1280.012306525022</v>
      </c>
      <c r="M11" s="77">
        <v>-81.83438289538026</v>
      </c>
      <c r="N11" s="73"/>
      <c r="O11" s="73"/>
      <c r="P11" s="73"/>
      <c r="Q11" s="73"/>
      <c r="R11" s="73"/>
      <c r="S11" s="73"/>
      <c r="T11" s="74"/>
    </row>
    <row r="12" spans="1:20" ht="13.5" customHeight="1">
      <c r="A12" s="51"/>
      <c r="B12" s="52" t="s">
        <v>214</v>
      </c>
      <c r="C12" s="53">
        <v>24080</v>
      </c>
      <c r="D12" s="53">
        <v>11103.155297756195</v>
      </c>
      <c r="E12" s="54">
        <v>35183.155297756195</v>
      </c>
      <c r="F12" s="53">
        <v>729.5160558890196</v>
      </c>
      <c r="G12" s="53">
        <v>501</v>
      </c>
      <c r="H12" s="53">
        <v>50107.022806703324</v>
      </c>
      <c r="I12" s="54">
        <v>86520.69416034853</v>
      </c>
      <c r="J12" s="72"/>
      <c r="K12" s="53">
        <v>51009.50034065211</v>
      </c>
      <c r="L12" s="53">
        <v>-820.6431510552659</v>
      </c>
      <c r="M12" s="53">
        <v>-81.83438289351761</v>
      </c>
      <c r="N12" s="73"/>
      <c r="O12" s="73"/>
      <c r="P12" s="73"/>
      <c r="Q12" s="73"/>
      <c r="R12" s="73"/>
      <c r="S12" s="73"/>
      <c r="T12" s="74"/>
    </row>
    <row r="13" spans="1:20" ht="13.5" customHeight="1">
      <c r="A13" s="75"/>
      <c r="B13" s="76" t="s">
        <v>215</v>
      </c>
      <c r="C13" s="77">
        <v>22360</v>
      </c>
      <c r="D13" s="77">
        <v>10446.088627815247</v>
      </c>
      <c r="E13" s="78">
        <v>32806.08862781525</v>
      </c>
      <c r="F13" s="77">
        <v>729.5160558890196</v>
      </c>
      <c r="G13" s="77">
        <v>0</v>
      </c>
      <c r="H13" s="77">
        <v>50345.0284150807</v>
      </c>
      <c r="I13" s="78">
        <v>83880.63309878497</v>
      </c>
      <c r="J13" s="72"/>
      <c r="K13" s="77">
        <v>50424.46810487813</v>
      </c>
      <c r="L13" s="77">
        <v>2.394693094229223</v>
      </c>
      <c r="M13" s="77">
        <v>-81.83438289165497</v>
      </c>
      <c r="N13" s="73"/>
      <c r="O13" s="73"/>
      <c r="P13" s="73"/>
      <c r="Q13" s="73"/>
      <c r="R13" s="73"/>
      <c r="S13" s="73"/>
      <c r="T13" s="74"/>
    </row>
    <row r="14" spans="1:20" ht="13.5" customHeight="1">
      <c r="A14" s="51"/>
      <c r="B14" s="52" t="s">
        <v>216</v>
      </c>
      <c r="C14" s="53">
        <v>22800</v>
      </c>
      <c r="D14" s="53">
        <v>10913.81898522377</v>
      </c>
      <c r="E14" s="54">
        <v>33713.81898522377</v>
      </c>
      <c r="F14" s="53">
        <v>729.5160558890196</v>
      </c>
      <c r="G14" s="53">
        <v>0</v>
      </c>
      <c r="H14" s="53">
        <v>61721.44878953253</v>
      </c>
      <c r="I14" s="54">
        <v>96164.78383064532</v>
      </c>
      <c r="J14" s="72"/>
      <c r="K14" s="53">
        <v>51073.16525861571</v>
      </c>
      <c r="L14" s="53">
        <v>-603.7311703518104</v>
      </c>
      <c r="M14" s="53">
        <v>11252.014701268636</v>
      </c>
      <c r="N14" s="73"/>
      <c r="O14" s="73"/>
      <c r="P14" s="73"/>
      <c r="Q14" s="73"/>
      <c r="R14" s="73"/>
      <c r="S14" s="73"/>
      <c r="T14" s="74"/>
    </row>
    <row r="15" spans="1:20" ht="13.5" customHeight="1">
      <c r="A15" s="75"/>
      <c r="B15" s="76" t="s">
        <v>217</v>
      </c>
      <c r="C15" s="77">
        <v>22960</v>
      </c>
      <c r="D15" s="77">
        <v>10769.082612037659</v>
      </c>
      <c r="E15" s="78">
        <v>33729.08261203766</v>
      </c>
      <c r="F15" s="77">
        <v>729.5160558890196</v>
      </c>
      <c r="G15" s="77">
        <v>0</v>
      </c>
      <c r="H15" s="77">
        <v>50874.40806262622</v>
      </c>
      <c r="I15" s="78">
        <v>85333.00673055291</v>
      </c>
      <c r="J15" s="72"/>
      <c r="K15" s="77">
        <v>50939.3627833604</v>
      </c>
      <c r="L15" s="77">
        <v>16.87966218727946</v>
      </c>
      <c r="M15" s="77">
        <v>-81.83438292145729</v>
      </c>
      <c r="N15" s="73"/>
      <c r="O15" s="73"/>
      <c r="P15" s="73"/>
      <c r="Q15" s="73"/>
      <c r="R15" s="73"/>
      <c r="S15" s="73"/>
      <c r="T15" s="74"/>
    </row>
    <row r="16" spans="1:20" ht="13.5" customHeight="1">
      <c r="A16" s="51"/>
      <c r="B16" s="52" t="s">
        <v>218</v>
      </c>
      <c r="C16" s="53">
        <v>23360</v>
      </c>
      <c r="D16" s="53">
        <v>10145.433496713638</v>
      </c>
      <c r="E16" s="54">
        <v>33505.43349671364</v>
      </c>
      <c r="F16" s="53">
        <v>729.5160558890196</v>
      </c>
      <c r="G16" s="53">
        <v>0</v>
      </c>
      <c r="H16" s="53">
        <v>51241.52479892951</v>
      </c>
      <c r="I16" s="54">
        <v>85476.47435153218</v>
      </c>
      <c r="J16" s="72"/>
      <c r="K16" s="53">
        <v>51964.696114027065</v>
      </c>
      <c r="L16" s="53">
        <v>-641.3369322021764</v>
      </c>
      <c r="M16" s="53">
        <v>-81.83438289538026</v>
      </c>
      <c r="N16" s="73"/>
      <c r="O16" s="73"/>
      <c r="P16" s="73"/>
      <c r="Q16" s="73"/>
      <c r="R16" s="73"/>
      <c r="S16" s="73"/>
      <c r="T16" s="74"/>
    </row>
    <row r="17" spans="1:20" ht="13.5" customHeight="1">
      <c r="A17" s="75"/>
      <c r="B17" s="76" t="s">
        <v>131</v>
      </c>
      <c r="C17" s="77">
        <v>24600</v>
      </c>
      <c r="D17" s="77">
        <v>11225.7230322361</v>
      </c>
      <c r="E17" s="78">
        <v>35825.7230322361</v>
      </c>
      <c r="F17" s="77">
        <v>729.5160558890196</v>
      </c>
      <c r="G17" s="77">
        <v>0</v>
      </c>
      <c r="H17" s="77">
        <v>50057.691211188845</v>
      </c>
      <c r="I17" s="78">
        <v>86612.93029931397</v>
      </c>
      <c r="J17" s="72"/>
      <c r="K17" s="77">
        <v>50822.09045159424</v>
      </c>
      <c r="L17" s="77">
        <v>-682.5648575100099</v>
      </c>
      <c r="M17" s="77">
        <v>-81.83438289538026</v>
      </c>
      <c r="N17" s="73"/>
      <c r="O17" s="73"/>
      <c r="P17" s="73"/>
      <c r="Q17" s="73"/>
      <c r="R17" s="73"/>
      <c r="S17" s="73"/>
      <c r="T17" s="74"/>
    </row>
    <row r="18" spans="1:20" ht="13.5" customHeight="1">
      <c r="A18" s="51"/>
      <c r="B18" s="52" t="s">
        <v>219</v>
      </c>
      <c r="C18" s="53">
        <v>21760</v>
      </c>
      <c r="D18" s="53">
        <v>9900.410739183426</v>
      </c>
      <c r="E18" s="54">
        <v>31660.410739183426</v>
      </c>
      <c r="F18" s="53">
        <v>729.5160558890196</v>
      </c>
      <c r="G18" s="53">
        <v>0</v>
      </c>
      <c r="H18" s="53">
        <v>50087.037824486935</v>
      </c>
      <c r="I18" s="54">
        <v>82476.96461955938</v>
      </c>
      <c r="J18" s="72"/>
      <c r="K18" s="53">
        <v>50856.76528772946</v>
      </c>
      <c r="L18" s="53">
        <v>-687.8930803471434</v>
      </c>
      <c r="M18" s="53">
        <v>-81.83438289538026</v>
      </c>
      <c r="N18" s="73"/>
      <c r="O18" s="73"/>
      <c r="P18" s="73"/>
      <c r="Q18" s="73"/>
      <c r="R18" s="73"/>
      <c r="S18" s="73"/>
      <c r="T18" s="74"/>
    </row>
    <row r="19" spans="1:20" ht="13.5" customHeight="1">
      <c r="A19" s="75"/>
      <c r="B19" s="76" t="s">
        <v>220</v>
      </c>
      <c r="C19" s="77">
        <v>23280</v>
      </c>
      <c r="D19" s="77">
        <v>10657.764476060867</v>
      </c>
      <c r="E19" s="78">
        <v>33937.76447606087</v>
      </c>
      <c r="F19" s="77">
        <v>729.5160558890196</v>
      </c>
      <c r="G19" s="77">
        <v>0</v>
      </c>
      <c r="H19" s="77">
        <v>51769.107832954265</v>
      </c>
      <c r="I19" s="78">
        <v>86436.38836490415</v>
      </c>
      <c r="J19" s="72"/>
      <c r="K19" s="77">
        <v>52496.59076048453</v>
      </c>
      <c r="L19" s="77">
        <v>-645.6485446348797</v>
      </c>
      <c r="M19" s="77">
        <v>-81.83438289538026</v>
      </c>
      <c r="N19" s="73"/>
      <c r="O19" s="73"/>
      <c r="P19" s="73"/>
      <c r="Q19" s="73"/>
      <c r="R19" s="73"/>
      <c r="S19" s="73"/>
      <c r="T19" s="74"/>
    </row>
    <row r="20" spans="1:20" ht="13.5" customHeight="1">
      <c r="A20" s="51"/>
      <c r="B20" s="52" t="s">
        <v>221</v>
      </c>
      <c r="C20" s="53">
        <v>23020</v>
      </c>
      <c r="D20" s="53">
        <v>10880.42888379097</v>
      </c>
      <c r="E20" s="54">
        <v>33900.42888379097</v>
      </c>
      <c r="F20" s="53">
        <v>729.5160558890196</v>
      </c>
      <c r="G20" s="53">
        <v>0</v>
      </c>
      <c r="H20" s="53">
        <v>50402.82996114054</v>
      </c>
      <c r="I20" s="54">
        <v>85032.77490082053</v>
      </c>
      <c r="J20" s="72"/>
      <c r="K20" s="53">
        <v>51323.91130007631</v>
      </c>
      <c r="L20" s="53">
        <v>-839.2469560403948</v>
      </c>
      <c r="M20" s="53">
        <v>-81.83438289538026</v>
      </c>
      <c r="N20" s="73"/>
      <c r="O20" s="73"/>
      <c r="P20" s="73"/>
      <c r="Q20" s="73"/>
      <c r="R20" s="73"/>
      <c r="S20" s="73"/>
      <c r="T20" s="74"/>
    </row>
    <row r="21" spans="1:20" ht="13.5" customHeight="1">
      <c r="A21" s="75"/>
      <c r="B21" s="76" t="s">
        <v>222</v>
      </c>
      <c r="C21" s="77">
        <v>22580</v>
      </c>
      <c r="D21" s="77">
        <v>8953.81031537056</v>
      </c>
      <c r="E21" s="78">
        <v>31533.81031537056</v>
      </c>
      <c r="F21" s="77">
        <v>729.5160558890196</v>
      </c>
      <c r="G21" s="77">
        <v>0</v>
      </c>
      <c r="H21" s="77">
        <v>50909.89064696229</v>
      </c>
      <c r="I21" s="78">
        <v>83173.21701822187</v>
      </c>
      <c r="J21" s="72"/>
      <c r="K21" s="77">
        <v>51945.92608089689</v>
      </c>
      <c r="L21" s="77">
        <v>-954.2010510429459</v>
      </c>
      <c r="M21" s="77">
        <v>-81.83438289165497</v>
      </c>
      <c r="N21" s="73"/>
      <c r="O21" s="73"/>
      <c r="P21" s="73"/>
      <c r="Q21" s="73"/>
      <c r="R21" s="73"/>
      <c r="S21" s="73"/>
      <c r="T21" s="74"/>
    </row>
    <row r="22" spans="1:20" ht="13.5" customHeight="1">
      <c r="A22" s="51"/>
      <c r="B22" s="52" t="s">
        <v>223</v>
      </c>
      <c r="C22" s="53">
        <v>23400</v>
      </c>
      <c r="D22" s="53">
        <v>9922.679413080215</v>
      </c>
      <c r="E22" s="54">
        <v>33322.679413080215</v>
      </c>
      <c r="F22" s="53">
        <v>729.5160558890196</v>
      </c>
      <c r="G22" s="53">
        <v>784</v>
      </c>
      <c r="H22" s="53">
        <v>53442.4774805621</v>
      </c>
      <c r="I22" s="54">
        <v>88278.67294953133</v>
      </c>
      <c r="J22" s="72"/>
      <c r="K22" s="53">
        <v>54284.60901692562</v>
      </c>
      <c r="L22" s="53">
        <v>-760.2971534681424</v>
      </c>
      <c r="M22" s="53">
        <v>-81.83438289538026</v>
      </c>
      <c r="N22" s="73"/>
      <c r="O22" s="73"/>
      <c r="P22" s="73"/>
      <c r="Q22" s="73"/>
      <c r="R22" s="73"/>
      <c r="S22" s="73"/>
      <c r="T22" s="74"/>
    </row>
    <row r="23" spans="1:20" ht="13.5" customHeight="1">
      <c r="A23" s="75"/>
      <c r="B23" s="76" t="s">
        <v>224</v>
      </c>
      <c r="C23" s="77">
        <v>22700</v>
      </c>
      <c r="D23" s="77">
        <v>9499.524058818817</v>
      </c>
      <c r="E23" s="78">
        <v>32199.524058818817</v>
      </c>
      <c r="F23" s="77">
        <v>729.5160558890196</v>
      </c>
      <c r="G23" s="77">
        <v>242</v>
      </c>
      <c r="H23" s="77">
        <v>52858.10905129155</v>
      </c>
      <c r="I23" s="78">
        <v>86029.14916599938</v>
      </c>
      <c r="J23" s="72"/>
      <c r="K23" s="77">
        <v>53923.57854203489</v>
      </c>
      <c r="L23" s="77">
        <v>-983.6351078479653</v>
      </c>
      <c r="M23" s="77">
        <v>-81.83438289538026</v>
      </c>
      <c r="N23" s="73"/>
      <c r="O23" s="73"/>
      <c r="P23" s="73"/>
      <c r="Q23" s="73"/>
      <c r="R23" s="73"/>
      <c r="S23" s="73"/>
      <c r="T23" s="74"/>
    </row>
    <row r="24" spans="1:20" ht="13.5" customHeight="1">
      <c r="A24" s="51"/>
      <c r="B24" s="52" t="s">
        <v>225</v>
      </c>
      <c r="C24" s="53">
        <v>22680</v>
      </c>
      <c r="D24" s="53">
        <v>9610.911700248718</v>
      </c>
      <c r="E24" s="54">
        <v>32290.91170024872</v>
      </c>
      <c r="F24" s="53">
        <v>729.5160558890196</v>
      </c>
      <c r="G24" s="53">
        <v>652</v>
      </c>
      <c r="H24" s="53">
        <v>54722.83331705726</v>
      </c>
      <c r="I24" s="54">
        <v>88395.261073195</v>
      </c>
      <c r="J24" s="72"/>
      <c r="K24" s="53">
        <v>55665.67093674721</v>
      </c>
      <c r="L24" s="53">
        <v>-861.0032367945664</v>
      </c>
      <c r="M24" s="53">
        <v>-81.83438289538026</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12.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B4" sqref="B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199</v>
      </c>
      <c r="B1" s="55" t="s">
        <v>257</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24760</v>
      </c>
      <c r="D4" s="53">
        <v>10590.930285453796</v>
      </c>
      <c r="E4" s="54">
        <v>35350.9302854538</v>
      </c>
      <c r="F4" s="53">
        <v>729.487421762703</v>
      </c>
      <c r="G4" s="53">
        <v>0</v>
      </c>
      <c r="H4" s="53">
        <v>69860.35328905238</v>
      </c>
      <c r="I4" s="54">
        <v>105940.77099626887</v>
      </c>
      <c r="J4" s="72"/>
      <c r="K4" s="53">
        <v>56728.17861630882</v>
      </c>
      <c r="L4" s="53">
        <v>1481.244702896366</v>
      </c>
      <c r="M4" s="53">
        <v>11650.929969847202</v>
      </c>
      <c r="N4" s="73"/>
      <c r="O4" s="73"/>
      <c r="P4" s="73"/>
      <c r="Q4" s="73"/>
      <c r="R4" s="73"/>
      <c r="S4" s="73"/>
      <c r="T4" s="74"/>
    </row>
    <row r="5" spans="1:20" ht="13.5" customHeight="1">
      <c r="A5" s="75"/>
      <c r="B5" s="76" t="s">
        <v>23</v>
      </c>
      <c r="C5" s="77">
        <v>23420</v>
      </c>
      <c r="D5" s="77">
        <v>11069.80525803566</v>
      </c>
      <c r="E5" s="78">
        <v>34489.80525803566</v>
      </c>
      <c r="F5" s="77">
        <v>729.487421762703</v>
      </c>
      <c r="G5" s="77">
        <v>0</v>
      </c>
      <c r="H5" s="77">
        <v>70409.87025008888</v>
      </c>
      <c r="I5" s="78">
        <v>105629.16292988724</v>
      </c>
      <c r="J5" s="72"/>
      <c r="K5" s="77">
        <v>58798.605421014894</v>
      </c>
      <c r="L5" s="77">
        <v>-529.659986044333</v>
      </c>
      <c r="M5" s="77">
        <v>12140.924815118313</v>
      </c>
      <c r="N5" s="73"/>
      <c r="O5" s="73"/>
      <c r="P5" s="73"/>
      <c r="Q5" s="73"/>
      <c r="R5" s="73"/>
      <c r="S5" s="73"/>
      <c r="T5" s="74"/>
    </row>
    <row r="6" spans="1:20" ht="13.5" customHeight="1">
      <c r="A6" s="51"/>
      <c r="B6" s="52" t="s">
        <v>210</v>
      </c>
      <c r="C6" s="53">
        <v>21660</v>
      </c>
      <c r="D6" s="53">
        <v>10256.757937192917</v>
      </c>
      <c r="E6" s="54">
        <v>31916.757937192917</v>
      </c>
      <c r="F6" s="53">
        <v>729.487421762703</v>
      </c>
      <c r="G6" s="53">
        <v>0</v>
      </c>
      <c r="H6" s="53">
        <v>56538.04469137778</v>
      </c>
      <c r="I6" s="54">
        <v>89184.2900503334</v>
      </c>
      <c r="J6" s="72"/>
      <c r="K6" s="53">
        <v>57253.85599416745</v>
      </c>
      <c r="L6" s="53">
        <v>-633.9769198942894</v>
      </c>
      <c r="M6" s="53">
        <v>-81.83438289538026</v>
      </c>
      <c r="N6" s="73"/>
      <c r="O6" s="73"/>
      <c r="P6" s="73"/>
      <c r="Q6" s="73"/>
      <c r="R6" s="73"/>
      <c r="S6" s="73"/>
      <c r="T6" s="74"/>
    </row>
    <row r="7" spans="1:20" ht="13.5" customHeight="1">
      <c r="A7" s="75"/>
      <c r="B7" s="76" t="s">
        <v>211</v>
      </c>
      <c r="C7" s="77">
        <v>23100</v>
      </c>
      <c r="D7" s="77">
        <v>11303.643899917603</v>
      </c>
      <c r="E7" s="78">
        <v>34403.6438999176</v>
      </c>
      <c r="F7" s="77">
        <v>729.487421762703</v>
      </c>
      <c r="G7" s="77">
        <v>0</v>
      </c>
      <c r="H7" s="77">
        <v>55985.445173791406</v>
      </c>
      <c r="I7" s="78">
        <v>91118.5764954717</v>
      </c>
      <c r="J7" s="72"/>
      <c r="K7" s="77">
        <v>56777.61063987625</v>
      </c>
      <c r="L7" s="77">
        <v>-710.33108319319</v>
      </c>
      <c r="M7" s="77">
        <v>-81.83438289165497</v>
      </c>
      <c r="N7" s="73"/>
      <c r="O7" s="73"/>
      <c r="P7" s="73"/>
      <c r="Q7" s="73"/>
      <c r="R7" s="73"/>
      <c r="S7" s="73"/>
      <c r="T7" s="74"/>
    </row>
    <row r="8" spans="1:20" ht="13.5" customHeight="1">
      <c r="A8" s="51"/>
      <c r="B8" s="52" t="s">
        <v>42</v>
      </c>
      <c r="C8" s="53">
        <v>23520</v>
      </c>
      <c r="D8" s="53">
        <v>11069.770468711853</v>
      </c>
      <c r="E8" s="54">
        <v>34589.77046871185</v>
      </c>
      <c r="F8" s="53">
        <v>729.487421762703</v>
      </c>
      <c r="G8" s="53">
        <v>0</v>
      </c>
      <c r="H8" s="53">
        <v>56646.886659132964</v>
      </c>
      <c r="I8" s="54">
        <v>91966.14454960752</v>
      </c>
      <c r="J8" s="72"/>
      <c r="K8" s="53">
        <v>57522.87800570757</v>
      </c>
      <c r="L8" s="53">
        <v>-794.1569636792254</v>
      </c>
      <c r="M8" s="53">
        <v>-81.83438289538026</v>
      </c>
      <c r="N8" s="73"/>
      <c r="O8" s="73"/>
      <c r="P8" s="73"/>
      <c r="Q8" s="73"/>
      <c r="R8" s="73"/>
      <c r="S8" s="73"/>
      <c r="T8" s="74"/>
    </row>
    <row r="9" spans="1:20" ht="13.5" customHeight="1">
      <c r="A9" s="75"/>
      <c r="B9" s="76" t="s">
        <v>212</v>
      </c>
      <c r="C9" s="77">
        <v>24000</v>
      </c>
      <c r="D9" s="77">
        <v>10368.132704257965</v>
      </c>
      <c r="E9" s="78">
        <v>34368.132704257965</v>
      </c>
      <c r="F9" s="77">
        <v>729.487421762703</v>
      </c>
      <c r="G9" s="77">
        <v>230</v>
      </c>
      <c r="H9" s="77">
        <v>56618.793296190925</v>
      </c>
      <c r="I9" s="78">
        <v>91946.4134222116</v>
      </c>
      <c r="J9" s="72"/>
      <c r="K9" s="77">
        <v>57560.50096051823</v>
      </c>
      <c r="L9" s="77">
        <v>-859.8732814319198</v>
      </c>
      <c r="M9" s="77">
        <v>-81.83438289538026</v>
      </c>
      <c r="N9" s="73"/>
      <c r="O9" s="73"/>
      <c r="P9" s="73"/>
      <c r="Q9" s="73"/>
      <c r="R9" s="73"/>
      <c r="S9" s="73"/>
      <c r="T9" s="74"/>
    </row>
    <row r="10" spans="1:20" ht="13.5" customHeight="1">
      <c r="A10" s="51"/>
      <c r="B10" s="52" t="s">
        <v>57</v>
      </c>
      <c r="C10" s="53">
        <v>23720</v>
      </c>
      <c r="D10" s="53">
        <v>9711.097764015198</v>
      </c>
      <c r="E10" s="54">
        <v>33431.0977640152</v>
      </c>
      <c r="F10" s="53">
        <v>729.487421762703</v>
      </c>
      <c r="G10" s="53">
        <v>0</v>
      </c>
      <c r="H10" s="53">
        <v>56838.8719300093</v>
      </c>
      <c r="I10" s="54">
        <v>90999.4571157872</v>
      </c>
      <c r="J10" s="72"/>
      <c r="K10" s="53">
        <v>57695.08974576486</v>
      </c>
      <c r="L10" s="53">
        <v>-774.3834328601831</v>
      </c>
      <c r="M10" s="53">
        <v>-81.83438289538026</v>
      </c>
      <c r="N10" s="73"/>
      <c r="O10" s="73"/>
      <c r="P10" s="73"/>
      <c r="Q10" s="73"/>
      <c r="R10" s="73"/>
      <c r="S10" s="73"/>
      <c r="T10" s="74"/>
    </row>
    <row r="11" spans="1:20" ht="13.5" customHeight="1">
      <c r="A11" s="75"/>
      <c r="B11" s="76" t="s">
        <v>213</v>
      </c>
      <c r="C11" s="77">
        <v>22700</v>
      </c>
      <c r="D11" s="77">
        <v>10557.525240719318</v>
      </c>
      <c r="E11" s="78">
        <v>33257.52524071932</v>
      </c>
      <c r="F11" s="77">
        <v>729.487421762703</v>
      </c>
      <c r="G11" s="77">
        <v>1426</v>
      </c>
      <c r="H11" s="77">
        <v>59013.790807680656</v>
      </c>
      <c r="I11" s="78">
        <v>94426.80347016267</v>
      </c>
      <c r="J11" s="72"/>
      <c r="K11" s="77">
        <v>60375.63749710106</v>
      </c>
      <c r="L11" s="77">
        <v>-1280.012306525022</v>
      </c>
      <c r="M11" s="77">
        <v>-81.83438289538026</v>
      </c>
      <c r="N11" s="73"/>
      <c r="O11" s="73"/>
      <c r="P11" s="73"/>
      <c r="Q11" s="73"/>
      <c r="R11" s="73"/>
      <c r="S11" s="73"/>
      <c r="T11" s="74"/>
    </row>
    <row r="12" spans="1:20" ht="13.5" customHeight="1">
      <c r="A12" s="51"/>
      <c r="B12" s="52" t="s">
        <v>214</v>
      </c>
      <c r="C12" s="53">
        <v>24080</v>
      </c>
      <c r="D12" s="53">
        <v>11103.155297756195</v>
      </c>
      <c r="E12" s="54">
        <v>35183.155297756195</v>
      </c>
      <c r="F12" s="53">
        <v>729.487421762703</v>
      </c>
      <c r="G12" s="53">
        <v>501</v>
      </c>
      <c r="H12" s="53">
        <v>56065.688841609815</v>
      </c>
      <c r="I12" s="54">
        <v>92479.33156112871</v>
      </c>
      <c r="J12" s="72"/>
      <c r="K12" s="53">
        <v>56968.1663755586</v>
      </c>
      <c r="L12" s="53">
        <v>-820.6431510552659</v>
      </c>
      <c r="M12" s="53">
        <v>-81.83438289351761</v>
      </c>
      <c r="N12" s="73"/>
      <c r="O12" s="73"/>
      <c r="P12" s="73"/>
      <c r="Q12" s="73"/>
      <c r="R12" s="73"/>
      <c r="S12" s="73"/>
      <c r="T12" s="74"/>
    </row>
    <row r="13" spans="1:20" ht="13.5" customHeight="1">
      <c r="A13" s="75"/>
      <c r="B13" s="76" t="s">
        <v>215</v>
      </c>
      <c r="C13" s="77">
        <v>22360</v>
      </c>
      <c r="D13" s="77">
        <v>10446.088627815247</v>
      </c>
      <c r="E13" s="78">
        <v>32806.08862781525</v>
      </c>
      <c r="F13" s="77">
        <v>729.487421762703</v>
      </c>
      <c r="G13" s="77">
        <v>0</v>
      </c>
      <c r="H13" s="77">
        <v>56280.89254277806</v>
      </c>
      <c r="I13" s="78">
        <v>89816.46859235602</v>
      </c>
      <c r="J13" s="72"/>
      <c r="K13" s="77">
        <v>56360.33223257549</v>
      </c>
      <c r="L13" s="77">
        <v>2.394693094229223</v>
      </c>
      <c r="M13" s="77">
        <v>-81.83438289165497</v>
      </c>
      <c r="N13" s="73"/>
      <c r="O13" s="73"/>
      <c r="P13" s="73"/>
      <c r="Q13" s="73"/>
      <c r="R13" s="73"/>
      <c r="S13" s="73"/>
      <c r="T13" s="74"/>
    </row>
    <row r="14" spans="1:20" ht="13.5" customHeight="1">
      <c r="A14" s="51"/>
      <c r="B14" s="52" t="s">
        <v>216</v>
      </c>
      <c r="C14" s="53">
        <v>22800</v>
      </c>
      <c r="D14" s="53">
        <v>10913.81898522377</v>
      </c>
      <c r="E14" s="54">
        <v>33713.81898522377</v>
      </c>
      <c r="F14" s="53">
        <v>729.487421762703</v>
      </c>
      <c r="G14" s="53">
        <v>0</v>
      </c>
      <c r="H14" s="53">
        <v>67704.21989137995</v>
      </c>
      <c r="I14" s="54">
        <v>102147.52629836643</v>
      </c>
      <c r="J14" s="72"/>
      <c r="K14" s="53">
        <v>57055.93636046313</v>
      </c>
      <c r="L14" s="53">
        <v>-603.7311703518104</v>
      </c>
      <c r="M14" s="53">
        <v>11252.014701268636</v>
      </c>
      <c r="N14" s="73"/>
      <c r="O14" s="73"/>
      <c r="P14" s="73"/>
      <c r="Q14" s="73"/>
      <c r="R14" s="73"/>
      <c r="S14" s="73"/>
      <c r="T14" s="74"/>
    </row>
    <row r="15" spans="1:20" ht="13.5" customHeight="1">
      <c r="A15" s="75"/>
      <c r="B15" s="76" t="s">
        <v>217</v>
      </c>
      <c r="C15" s="77">
        <v>22960</v>
      </c>
      <c r="D15" s="77">
        <v>10769.082612037659</v>
      </c>
      <c r="E15" s="78">
        <v>33729.08261203766</v>
      </c>
      <c r="F15" s="77">
        <v>729.487421762703</v>
      </c>
      <c r="G15" s="77">
        <v>0</v>
      </c>
      <c r="H15" s="77">
        <v>56847.497383483395</v>
      </c>
      <c r="I15" s="78">
        <v>91306.06741728375</v>
      </c>
      <c r="J15" s="72"/>
      <c r="K15" s="77">
        <v>56912.45210421757</v>
      </c>
      <c r="L15" s="77">
        <v>16.87966218727946</v>
      </c>
      <c r="M15" s="77">
        <v>-81.83438292145729</v>
      </c>
      <c r="N15" s="73"/>
      <c r="O15" s="73"/>
      <c r="P15" s="73"/>
      <c r="Q15" s="73"/>
      <c r="R15" s="73"/>
      <c r="S15" s="73"/>
      <c r="T15" s="74"/>
    </row>
    <row r="16" spans="1:20" ht="13.5" customHeight="1">
      <c r="A16" s="51"/>
      <c r="B16" s="52" t="s">
        <v>218</v>
      </c>
      <c r="C16" s="53">
        <v>23360</v>
      </c>
      <c r="D16" s="53">
        <v>10145.433496713638</v>
      </c>
      <c r="E16" s="54">
        <v>33505.43349671364</v>
      </c>
      <c r="F16" s="53">
        <v>729.487421762703</v>
      </c>
      <c r="G16" s="53">
        <v>0</v>
      </c>
      <c r="H16" s="53">
        <v>57280.858684777515</v>
      </c>
      <c r="I16" s="54">
        <v>91515.77960325385</v>
      </c>
      <c r="J16" s="72"/>
      <c r="K16" s="53">
        <v>58004.02999987507</v>
      </c>
      <c r="L16" s="53">
        <v>-641.3369322021764</v>
      </c>
      <c r="M16" s="53">
        <v>-81.83438289538026</v>
      </c>
      <c r="N16" s="73"/>
      <c r="O16" s="73"/>
      <c r="P16" s="73"/>
      <c r="Q16" s="73"/>
      <c r="R16" s="73"/>
      <c r="S16" s="73"/>
      <c r="T16" s="74"/>
    </row>
    <row r="17" spans="1:20" ht="13.5" customHeight="1">
      <c r="A17" s="75"/>
      <c r="B17" s="76" t="s">
        <v>131</v>
      </c>
      <c r="C17" s="77">
        <v>24600</v>
      </c>
      <c r="D17" s="77">
        <v>11225.7230322361</v>
      </c>
      <c r="E17" s="78">
        <v>35825.7230322361</v>
      </c>
      <c r="F17" s="77">
        <v>729.487421762703</v>
      </c>
      <c r="G17" s="77">
        <v>0</v>
      </c>
      <c r="H17" s="77">
        <v>56012.34090176555</v>
      </c>
      <c r="I17" s="78">
        <v>92567.55135576436</v>
      </c>
      <c r="J17" s="72"/>
      <c r="K17" s="77">
        <v>56776.740142170944</v>
      </c>
      <c r="L17" s="77">
        <v>-682.5648575100099</v>
      </c>
      <c r="M17" s="77">
        <v>-81.83438289538026</v>
      </c>
      <c r="N17" s="73"/>
      <c r="O17" s="73"/>
      <c r="P17" s="73"/>
      <c r="Q17" s="73"/>
      <c r="R17" s="73"/>
      <c r="S17" s="73"/>
      <c r="T17" s="74"/>
    </row>
    <row r="18" spans="1:20" ht="13.5" customHeight="1">
      <c r="A18" s="51"/>
      <c r="B18" s="52" t="s">
        <v>219</v>
      </c>
      <c r="C18" s="53">
        <v>21760</v>
      </c>
      <c r="D18" s="53">
        <v>9900.410739183426</v>
      </c>
      <c r="E18" s="54">
        <v>31660.410739183426</v>
      </c>
      <c r="F18" s="53">
        <v>729.487421762703</v>
      </c>
      <c r="G18" s="53">
        <v>0</v>
      </c>
      <c r="H18" s="53">
        <v>56051.10885075444</v>
      </c>
      <c r="I18" s="54">
        <v>88441.00701170057</v>
      </c>
      <c r="J18" s="72"/>
      <c r="K18" s="53">
        <v>56820.836313996966</v>
      </c>
      <c r="L18" s="53">
        <v>-687.8930803471434</v>
      </c>
      <c r="M18" s="53">
        <v>-81.83438289538026</v>
      </c>
      <c r="N18" s="73"/>
      <c r="O18" s="73"/>
      <c r="P18" s="73"/>
      <c r="Q18" s="73"/>
      <c r="R18" s="73"/>
      <c r="S18" s="73"/>
      <c r="T18" s="74"/>
    </row>
    <row r="19" spans="1:20" ht="13.5" customHeight="1">
      <c r="A19" s="75"/>
      <c r="B19" s="76" t="s">
        <v>220</v>
      </c>
      <c r="C19" s="77">
        <v>23280</v>
      </c>
      <c r="D19" s="77">
        <v>10657.764476060867</v>
      </c>
      <c r="E19" s="78">
        <v>33937.76447606087</v>
      </c>
      <c r="F19" s="77">
        <v>729.487421762703</v>
      </c>
      <c r="G19" s="77">
        <v>0</v>
      </c>
      <c r="H19" s="77">
        <v>57841.03829298303</v>
      </c>
      <c r="I19" s="78">
        <v>92508.2901908066</v>
      </c>
      <c r="J19" s="72"/>
      <c r="K19" s="77">
        <v>58568.52122051329</v>
      </c>
      <c r="L19" s="77">
        <v>-645.6485446348797</v>
      </c>
      <c r="M19" s="77">
        <v>-81.83438289538026</v>
      </c>
      <c r="N19" s="73"/>
      <c r="O19" s="73"/>
      <c r="P19" s="73"/>
      <c r="Q19" s="73"/>
      <c r="R19" s="73"/>
      <c r="S19" s="73"/>
      <c r="T19" s="74"/>
    </row>
    <row r="20" spans="1:20" ht="13.5" customHeight="1">
      <c r="A20" s="51"/>
      <c r="B20" s="52" t="s">
        <v>221</v>
      </c>
      <c r="C20" s="53">
        <v>23020</v>
      </c>
      <c r="D20" s="53">
        <v>10880.42888379097</v>
      </c>
      <c r="E20" s="54">
        <v>33900.42888379097</v>
      </c>
      <c r="F20" s="53">
        <v>729.487421762703</v>
      </c>
      <c r="G20" s="53">
        <v>0</v>
      </c>
      <c r="H20" s="53">
        <v>56384.31326949059</v>
      </c>
      <c r="I20" s="54">
        <v>91014.22957504426</v>
      </c>
      <c r="J20" s="72"/>
      <c r="K20" s="53">
        <v>57305.39460842636</v>
      </c>
      <c r="L20" s="53">
        <v>-839.2469560403948</v>
      </c>
      <c r="M20" s="53">
        <v>-81.83438289538026</v>
      </c>
      <c r="N20" s="73"/>
      <c r="O20" s="73"/>
      <c r="P20" s="73"/>
      <c r="Q20" s="73"/>
      <c r="R20" s="73"/>
      <c r="S20" s="73"/>
      <c r="T20" s="74"/>
    </row>
    <row r="21" spans="1:20" ht="13.5" customHeight="1">
      <c r="A21" s="75"/>
      <c r="B21" s="76" t="s">
        <v>222</v>
      </c>
      <c r="C21" s="77">
        <v>22580</v>
      </c>
      <c r="D21" s="77">
        <v>8953.81031537056</v>
      </c>
      <c r="E21" s="78">
        <v>31533.81031537056</v>
      </c>
      <c r="F21" s="77">
        <v>729.487421762703</v>
      </c>
      <c r="G21" s="77">
        <v>0</v>
      </c>
      <c r="H21" s="77">
        <v>56932.38394669188</v>
      </c>
      <c r="I21" s="78">
        <v>89195.68168382514</v>
      </c>
      <c r="J21" s="72"/>
      <c r="K21" s="77">
        <v>57968.41938062648</v>
      </c>
      <c r="L21" s="77">
        <v>-954.2010510429459</v>
      </c>
      <c r="M21" s="77">
        <v>-81.83438289165497</v>
      </c>
      <c r="N21" s="73"/>
      <c r="O21" s="73"/>
      <c r="P21" s="73"/>
      <c r="Q21" s="73"/>
      <c r="R21" s="73"/>
      <c r="S21" s="73"/>
      <c r="T21" s="74"/>
    </row>
    <row r="22" spans="1:20" ht="13.5" customHeight="1">
      <c r="A22" s="51"/>
      <c r="B22" s="52" t="s">
        <v>223</v>
      </c>
      <c r="C22" s="53">
        <v>23400</v>
      </c>
      <c r="D22" s="53">
        <v>9922.679413080215</v>
      </c>
      <c r="E22" s="54">
        <v>33322.679413080215</v>
      </c>
      <c r="F22" s="53">
        <v>729.487421762703</v>
      </c>
      <c r="G22" s="53">
        <v>784</v>
      </c>
      <c r="H22" s="53">
        <v>59659.64903734609</v>
      </c>
      <c r="I22" s="54">
        <v>94495.815872189</v>
      </c>
      <c r="J22" s="72"/>
      <c r="K22" s="53">
        <v>60501.78057370961</v>
      </c>
      <c r="L22" s="53">
        <v>-760.2971534681424</v>
      </c>
      <c r="M22" s="53">
        <v>-81.83438289538026</v>
      </c>
      <c r="N22" s="73"/>
      <c r="O22" s="73"/>
      <c r="P22" s="73"/>
      <c r="Q22" s="73"/>
      <c r="R22" s="73"/>
      <c r="S22" s="73"/>
      <c r="T22" s="74"/>
    </row>
    <row r="23" spans="1:20" ht="13.5" customHeight="1">
      <c r="A23" s="75"/>
      <c r="B23" s="76" t="s">
        <v>224</v>
      </c>
      <c r="C23" s="77">
        <v>22700</v>
      </c>
      <c r="D23" s="77">
        <v>9499.524058818817</v>
      </c>
      <c r="E23" s="78">
        <v>32199.524058818817</v>
      </c>
      <c r="F23" s="77">
        <v>729.487421762703</v>
      </c>
      <c r="G23" s="77">
        <v>242</v>
      </c>
      <c r="H23" s="77">
        <v>59051.49375168814</v>
      </c>
      <c r="I23" s="78">
        <v>92222.50523226966</v>
      </c>
      <c r="J23" s="72"/>
      <c r="K23" s="77">
        <v>60116.963242431484</v>
      </c>
      <c r="L23" s="77">
        <v>-983.6351078479653</v>
      </c>
      <c r="M23" s="77">
        <v>-81.83438289538026</v>
      </c>
      <c r="N23" s="73"/>
      <c r="O23" s="73"/>
      <c r="P23" s="73"/>
      <c r="Q23" s="73"/>
      <c r="R23" s="73"/>
      <c r="S23" s="73"/>
      <c r="T23" s="74"/>
    </row>
    <row r="24" spans="1:20" ht="13.5" customHeight="1">
      <c r="A24" s="51"/>
      <c r="B24" s="52" t="s">
        <v>225</v>
      </c>
      <c r="C24" s="53">
        <v>22680</v>
      </c>
      <c r="D24" s="53">
        <v>9610.911700248718</v>
      </c>
      <c r="E24" s="54">
        <v>32290.91170024872</v>
      </c>
      <c r="F24" s="53">
        <v>729.487421762703</v>
      </c>
      <c r="G24" s="53">
        <v>652</v>
      </c>
      <c r="H24" s="53">
        <v>61026.952008818946</v>
      </c>
      <c r="I24" s="54">
        <v>94699.35113083036</v>
      </c>
      <c r="J24" s="72"/>
      <c r="K24" s="53">
        <v>61969.789628508894</v>
      </c>
      <c r="L24" s="53">
        <v>-861.0032367945664</v>
      </c>
      <c r="M24" s="53">
        <v>-81.83438289538026</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13.xml><?xml version="1.0" encoding="utf-8"?>
<worksheet xmlns="http://schemas.openxmlformats.org/spreadsheetml/2006/main" xmlns:r="http://schemas.openxmlformats.org/officeDocument/2006/relationships">
  <dimension ref="A1:AM293"/>
  <sheetViews>
    <sheetView showGridLines="0" zoomScalePageLayoutView="0" workbookViewId="0" topLeftCell="A1">
      <selection activeCell="B24" sqref="B24"/>
    </sheetView>
  </sheetViews>
  <sheetFormatPr defaultColWidth="8.8515625" defaultRowHeight="12.75"/>
  <cols>
    <col min="1" max="1" width="8.8515625" style="82" customWidth="1"/>
    <col min="2" max="2" width="13.140625" style="82" customWidth="1"/>
    <col min="3" max="3" width="21.57421875" style="82" customWidth="1"/>
    <col min="4" max="4" width="21.421875" style="82" customWidth="1"/>
    <col min="5" max="5" width="20.421875" style="82" bestFit="1" customWidth="1"/>
    <col min="6" max="6" width="20.140625" style="82" bestFit="1" customWidth="1"/>
    <col min="7" max="8" width="14.7109375" style="82" customWidth="1"/>
    <col min="9" max="9" width="15.57421875" style="82" bestFit="1" customWidth="1"/>
    <col min="10" max="10" width="16.140625" style="82" bestFit="1" customWidth="1"/>
    <col min="11" max="11" width="16.57421875" style="82" customWidth="1"/>
    <col min="12" max="16384" width="8.8515625" style="82" customWidth="1"/>
  </cols>
  <sheetData>
    <row r="1" ht="15">
      <c r="B1" s="55" t="s">
        <v>253</v>
      </c>
    </row>
    <row r="2" spans="3:11" ht="12.75">
      <c r="C2" s="87" t="s">
        <v>227</v>
      </c>
      <c r="D2" s="87" t="s">
        <v>227</v>
      </c>
      <c r="E2" s="83"/>
      <c r="F2" s="83"/>
      <c r="G2" s="83"/>
      <c r="H2" s="83"/>
      <c r="I2" s="83"/>
      <c r="J2" s="83"/>
      <c r="K2" s="83"/>
    </row>
    <row r="3" spans="1:11" ht="27.75" customHeight="1">
      <c r="A3" s="63"/>
      <c r="B3" s="63" t="s">
        <v>226</v>
      </c>
      <c r="C3" s="64" t="s">
        <v>254</v>
      </c>
      <c r="D3" s="64" t="s">
        <v>255</v>
      </c>
      <c r="E3" s="84"/>
      <c r="F3" s="84"/>
      <c r="G3" s="84"/>
      <c r="H3" s="84"/>
      <c r="I3" s="84"/>
      <c r="J3" s="84"/>
      <c r="K3" s="84"/>
    </row>
    <row r="4" spans="1:39" ht="12.75">
      <c r="A4" s="51"/>
      <c r="B4" s="52" t="s">
        <v>11</v>
      </c>
      <c r="C4" s="53">
        <v>-2405.2473610606394</v>
      </c>
      <c r="D4" s="53">
        <v>6254.236642717398</v>
      </c>
      <c r="E4" s="84"/>
      <c r="F4" s="84"/>
      <c r="G4" s="84"/>
      <c r="H4" s="84"/>
      <c r="I4" s="84"/>
      <c r="J4" s="84"/>
      <c r="K4" s="84"/>
      <c r="Q4" s="85"/>
      <c r="R4" s="86"/>
      <c r="S4" s="85"/>
      <c r="T4" s="85"/>
      <c r="U4" s="85"/>
      <c r="V4" s="85"/>
      <c r="W4" s="85"/>
      <c r="X4" s="85"/>
      <c r="Y4" s="85"/>
      <c r="Z4" s="85"/>
      <c r="AA4" s="85"/>
      <c r="AB4" s="85"/>
      <c r="AC4" s="85"/>
      <c r="AD4" s="85"/>
      <c r="AE4" s="85"/>
      <c r="AF4" s="85"/>
      <c r="AG4" s="85"/>
      <c r="AH4" s="85"/>
      <c r="AI4" s="85"/>
      <c r="AJ4" s="85"/>
      <c r="AK4" s="85"/>
      <c r="AL4" s="85"/>
      <c r="AM4" s="85"/>
    </row>
    <row r="5" spans="1:39" ht="12.75">
      <c r="A5" s="75"/>
      <c r="B5" s="76" t="s">
        <v>23</v>
      </c>
      <c r="C5" s="77">
        <v>-2466.9989397733443</v>
      </c>
      <c r="D5" s="77">
        <v>6414.806007222935</v>
      </c>
      <c r="E5" s="84"/>
      <c r="F5" s="84"/>
      <c r="G5" s="84"/>
      <c r="H5" s="84"/>
      <c r="I5" s="84"/>
      <c r="J5" s="84"/>
      <c r="K5" s="84"/>
      <c r="Q5" s="85"/>
      <c r="R5" s="86"/>
      <c r="S5" s="85"/>
      <c r="T5" s="85"/>
      <c r="U5" s="85"/>
      <c r="V5" s="85"/>
      <c r="W5" s="85"/>
      <c r="X5" s="85"/>
      <c r="Y5" s="85"/>
      <c r="Z5" s="85"/>
      <c r="AA5" s="85"/>
      <c r="AB5" s="85"/>
      <c r="AC5" s="85"/>
      <c r="AD5" s="85"/>
      <c r="AE5" s="85"/>
      <c r="AF5" s="85"/>
      <c r="AG5" s="85"/>
      <c r="AH5" s="85"/>
      <c r="AI5" s="85"/>
      <c r="AJ5" s="85"/>
      <c r="AK5" s="85"/>
      <c r="AL5" s="85"/>
      <c r="AM5" s="85"/>
    </row>
    <row r="6" spans="1:39" ht="12.75">
      <c r="A6" s="51"/>
      <c r="B6" s="52" t="s">
        <v>210</v>
      </c>
      <c r="C6" s="53">
        <v>-2414.5821736638827</v>
      </c>
      <c r="D6" s="53">
        <v>6278.509471905956</v>
      </c>
      <c r="E6" s="84"/>
      <c r="F6" s="84"/>
      <c r="G6" s="84"/>
      <c r="H6" s="84"/>
      <c r="I6" s="84"/>
      <c r="J6" s="84"/>
      <c r="K6" s="84"/>
      <c r="Q6" s="85"/>
      <c r="R6" s="86"/>
      <c r="S6" s="85"/>
      <c r="T6" s="85"/>
      <c r="U6" s="85"/>
      <c r="V6" s="85"/>
      <c r="W6" s="85"/>
      <c r="X6" s="85"/>
      <c r="Y6" s="85"/>
      <c r="Z6" s="85"/>
      <c r="AA6" s="85"/>
      <c r="AB6" s="85"/>
      <c r="AC6" s="85"/>
      <c r="AD6" s="85"/>
      <c r="AE6" s="85"/>
      <c r="AF6" s="85"/>
      <c r="AG6" s="85"/>
      <c r="AH6" s="85"/>
      <c r="AI6" s="85"/>
      <c r="AJ6" s="85"/>
      <c r="AK6" s="85"/>
      <c r="AL6" s="85"/>
      <c r="AM6" s="85"/>
    </row>
    <row r="7" spans="1:39" ht="12.75">
      <c r="A7" s="75"/>
      <c r="B7" s="76" t="s">
        <v>211</v>
      </c>
      <c r="C7" s="77">
        <v>-2402.9170290390684</v>
      </c>
      <c r="D7" s="77">
        <v>6248.177229707842</v>
      </c>
      <c r="E7" s="84"/>
      <c r="F7" s="84"/>
      <c r="G7" s="84"/>
      <c r="H7" s="84"/>
      <c r="I7" s="84"/>
      <c r="J7" s="84"/>
      <c r="K7" s="84"/>
      <c r="Q7" s="85"/>
      <c r="R7" s="86"/>
      <c r="S7" s="85"/>
      <c r="T7" s="85"/>
      <c r="U7" s="85"/>
      <c r="V7" s="85"/>
      <c r="W7" s="85"/>
      <c r="X7" s="85"/>
      <c r="Y7" s="85"/>
      <c r="Z7" s="85"/>
      <c r="AA7" s="85"/>
      <c r="AB7" s="85"/>
      <c r="AC7" s="85"/>
      <c r="AD7" s="85"/>
      <c r="AE7" s="85"/>
      <c r="AF7" s="85"/>
      <c r="AG7" s="85"/>
      <c r="AH7" s="85"/>
      <c r="AI7" s="85"/>
      <c r="AJ7" s="85"/>
      <c r="AK7" s="85"/>
      <c r="AL7" s="85"/>
      <c r="AM7" s="85"/>
    </row>
    <row r="8" spans="1:39" ht="12.75">
      <c r="A8" s="51"/>
      <c r="B8" s="52" t="s">
        <v>42</v>
      </c>
      <c r="C8" s="53">
        <v>-2424.581511245953</v>
      </c>
      <c r="D8" s="53">
        <v>6304.5102222025525</v>
      </c>
      <c r="E8" s="84"/>
      <c r="F8" s="84"/>
      <c r="G8" s="84"/>
      <c r="H8" s="84"/>
      <c r="I8" s="84"/>
      <c r="J8" s="84"/>
      <c r="K8" s="84"/>
      <c r="Q8" s="85"/>
      <c r="R8" s="86"/>
      <c r="S8" s="85"/>
      <c r="T8" s="85"/>
      <c r="U8" s="85"/>
      <c r="V8" s="85"/>
      <c r="W8" s="85"/>
      <c r="X8" s="85"/>
      <c r="Y8" s="85"/>
      <c r="Z8" s="85"/>
      <c r="AA8" s="85"/>
      <c r="AB8" s="85"/>
      <c r="AC8" s="85"/>
      <c r="AD8" s="85"/>
      <c r="AE8" s="85"/>
      <c r="AF8" s="85"/>
      <c r="AG8" s="85"/>
      <c r="AH8" s="85"/>
      <c r="AI8" s="85"/>
      <c r="AJ8" s="85"/>
      <c r="AK8" s="85"/>
      <c r="AL8" s="85"/>
      <c r="AM8" s="85"/>
    </row>
    <row r="9" spans="1:39" ht="12.75">
      <c r="A9" s="75"/>
      <c r="B9" s="76" t="s">
        <v>212</v>
      </c>
      <c r="C9" s="77">
        <v>-2425.094619450836</v>
      </c>
      <c r="D9" s="77">
        <v>6305.844434684463</v>
      </c>
      <c r="E9" s="84"/>
      <c r="F9" s="84"/>
      <c r="G9" s="84"/>
      <c r="H9" s="84"/>
      <c r="I9" s="84"/>
      <c r="J9" s="84"/>
      <c r="K9" s="84"/>
      <c r="Q9" s="85"/>
      <c r="R9" s="86"/>
      <c r="S9" s="85"/>
      <c r="T9" s="85"/>
      <c r="U9" s="85"/>
      <c r="V9" s="85"/>
      <c r="W9" s="85"/>
      <c r="X9" s="85"/>
      <c r="Y9" s="85"/>
      <c r="Z9" s="85"/>
      <c r="AA9" s="85"/>
      <c r="AB9" s="85"/>
      <c r="AC9" s="85"/>
      <c r="AD9" s="85"/>
      <c r="AE9" s="85"/>
      <c r="AF9" s="85"/>
      <c r="AG9" s="85"/>
      <c r="AH9" s="85"/>
      <c r="AI9" s="85"/>
      <c r="AJ9" s="85"/>
      <c r="AK9" s="85"/>
      <c r="AL9" s="85"/>
      <c r="AM9" s="85"/>
    </row>
    <row r="10" spans="1:39" ht="12.75">
      <c r="A10" s="51"/>
      <c r="B10" s="52" t="s">
        <v>57</v>
      </c>
      <c r="C10" s="53">
        <v>-2426.718489532883</v>
      </c>
      <c r="D10" s="53">
        <v>6310.066894945907</v>
      </c>
      <c r="E10" s="84"/>
      <c r="F10" s="84"/>
      <c r="G10" s="84"/>
      <c r="H10" s="84"/>
      <c r="I10" s="84"/>
      <c r="J10" s="84"/>
      <c r="K10" s="84"/>
      <c r="Q10" s="85"/>
      <c r="R10" s="86"/>
      <c r="S10" s="85"/>
      <c r="T10" s="85"/>
      <c r="U10" s="85"/>
      <c r="V10" s="85"/>
      <c r="W10" s="85"/>
      <c r="X10" s="85"/>
      <c r="Y10" s="85"/>
      <c r="Z10" s="85"/>
      <c r="AA10" s="85"/>
      <c r="AB10" s="85"/>
      <c r="AC10" s="85"/>
      <c r="AD10" s="85"/>
      <c r="AE10" s="85"/>
      <c r="AF10" s="85"/>
      <c r="AG10" s="85"/>
      <c r="AH10" s="85"/>
      <c r="AI10" s="85"/>
      <c r="AJ10" s="85"/>
      <c r="AK10" s="85"/>
      <c r="AL10" s="85"/>
      <c r="AM10" s="85"/>
    </row>
    <row r="11" spans="1:39" ht="12.75">
      <c r="A11" s="75"/>
      <c r="B11" s="76" t="s">
        <v>213</v>
      </c>
      <c r="C11" s="77">
        <v>-2502.511545583686</v>
      </c>
      <c r="D11" s="77">
        <v>6507.147541633698</v>
      </c>
      <c r="E11" s="84"/>
      <c r="F11" s="84"/>
      <c r="G11" s="84"/>
      <c r="H11" s="84"/>
      <c r="I11" s="84"/>
      <c r="J11" s="84"/>
      <c r="K11" s="84"/>
      <c r="Q11" s="85"/>
      <c r="R11" s="86"/>
      <c r="S11" s="85"/>
      <c r="T11" s="85"/>
      <c r="U11" s="85"/>
      <c r="V11" s="85"/>
      <c r="W11" s="85"/>
      <c r="X11" s="85"/>
      <c r="Y11" s="85"/>
      <c r="Z11" s="85"/>
      <c r="AA11" s="85"/>
      <c r="AB11" s="85"/>
      <c r="AC11" s="85"/>
      <c r="AD11" s="85"/>
      <c r="AE11" s="85"/>
      <c r="AF11" s="85"/>
      <c r="AG11" s="85"/>
      <c r="AH11" s="85"/>
      <c r="AI11" s="85"/>
      <c r="AJ11" s="85"/>
      <c r="AK11" s="85"/>
      <c r="AL11" s="85"/>
      <c r="AM11" s="85"/>
    </row>
    <row r="12" spans="1:39" ht="12.75">
      <c r="A12" s="51"/>
      <c r="B12" s="52" t="s">
        <v>214</v>
      </c>
      <c r="C12" s="53">
        <v>-2403.333575648052</v>
      </c>
      <c r="D12" s="53">
        <v>6249.260347436262</v>
      </c>
      <c r="E12" s="84"/>
      <c r="F12" s="84"/>
      <c r="G12" s="84"/>
      <c r="H12" s="84"/>
      <c r="I12" s="84"/>
      <c r="J12" s="84"/>
      <c r="K12" s="84"/>
      <c r="Q12" s="85"/>
      <c r="R12" s="85"/>
      <c r="S12" s="85"/>
      <c r="T12" s="85"/>
      <c r="U12" s="85"/>
      <c r="V12" s="85"/>
      <c r="W12" s="85"/>
      <c r="X12" s="85"/>
      <c r="Y12" s="85"/>
      <c r="Z12" s="85"/>
      <c r="AA12" s="85"/>
      <c r="AB12" s="85"/>
      <c r="AC12" s="85"/>
      <c r="AD12" s="85"/>
      <c r="AE12" s="85"/>
      <c r="AF12" s="85"/>
      <c r="AG12" s="85"/>
      <c r="AH12" s="85"/>
      <c r="AI12" s="85"/>
      <c r="AJ12" s="85"/>
      <c r="AK12" s="85"/>
      <c r="AL12" s="85"/>
      <c r="AM12" s="85"/>
    </row>
    <row r="13" spans="1:11" ht="12.75">
      <c r="A13" s="75"/>
      <c r="B13" s="76" t="s">
        <v>215</v>
      </c>
      <c r="C13" s="77">
        <v>-2394.1367772862577</v>
      </c>
      <c r="D13" s="77">
        <v>6225.34643158238</v>
      </c>
      <c r="E13" s="84"/>
      <c r="F13" s="84"/>
      <c r="G13" s="84"/>
      <c r="H13" s="84"/>
      <c r="I13" s="84"/>
      <c r="J13" s="84"/>
      <c r="K13" s="84"/>
    </row>
    <row r="14" spans="1:11" ht="12.75">
      <c r="A14" s="51"/>
      <c r="B14" s="52" t="s">
        <v>216</v>
      </c>
      <c r="C14" s="53">
        <v>-2413.055970070309</v>
      </c>
      <c r="D14" s="53">
        <v>6274.54097559533</v>
      </c>
      <c r="E14" s="84"/>
      <c r="F14" s="84"/>
      <c r="G14" s="84"/>
      <c r="H14" s="84"/>
      <c r="I14" s="84"/>
      <c r="J14" s="84"/>
      <c r="K14" s="84"/>
    </row>
    <row r="15" spans="1:11" ht="12.75">
      <c r="A15" s="75"/>
      <c r="B15" s="76" t="s">
        <v>217</v>
      </c>
      <c r="C15" s="77">
        <v>-2409.1509837673366</v>
      </c>
      <c r="D15" s="77">
        <v>6264.387036562308</v>
      </c>
      <c r="E15" s="84"/>
      <c r="F15" s="84"/>
      <c r="G15" s="84"/>
      <c r="H15" s="84"/>
      <c r="I15" s="84"/>
      <c r="J15" s="84"/>
      <c r="K15" s="84"/>
    </row>
    <row r="16" spans="1:11" ht="12.75">
      <c r="A16" s="51"/>
      <c r="B16" s="52" t="s">
        <v>218</v>
      </c>
      <c r="C16" s="53">
        <v>-2435.8696759722516</v>
      </c>
      <c r="D16" s="53">
        <v>6333.862235543056</v>
      </c>
      <c r="E16" s="84"/>
      <c r="F16" s="84"/>
      <c r="G16" s="84"/>
      <c r="H16" s="84"/>
      <c r="I16" s="84"/>
      <c r="J16" s="84"/>
      <c r="K16" s="84"/>
    </row>
    <row r="17" spans="1:11" ht="12.75">
      <c r="A17" s="75"/>
      <c r="B17" s="76" t="s">
        <v>131</v>
      </c>
      <c r="C17" s="77">
        <v>-2401.7136483804716</v>
      </c>
      <c r="D17" s="77">
        <v>6245.048134261815</v>
      </c>
      <c r="E17" s="84"/>
      <c r="F17" s="84"/>
      <c r="G17" s="84"/>
      <c r="H17" s="84"/>
      <c r="I17" s="84"/>
      <c r="J17" s="84"/>
      <c r="K17" s="84"/>
    </row>
    <row r="18" spans="1:11" ht="12.75">
      <c r="A18" s="51"/>
      <c r="B18" s="52" t="s">
        <v>219</v>
      </c>
      <c r="C18" s="53">
        <v>-2405.5135924790084</v>
      </c>
      <c r="D18" s="53">
        <v>6254.928932339775</v>
      </c>
      <c r="E18" s="84"/>
      <c r="F18" s="84"/>
      <c r="G18" s="84"/>
      <c r="H18" s="84"/>
      <c r="I18" s="84"/>
      <c r="J18" s="84"/>
      <c r="K18" s="84"/>
    </row>
    <row r="19" spans="1:11" ht="12.75">
      <c r="A19" s="75"/>
      <c r="B19" s="76" t="s">
        <v>220</v>
      </c>
      <c r="C19" s="77">
        <v>-2449.0169885310097</v>
      </c>
      <c r="D19" s="77">
        <v>6368.048490070549</v>
      </c>
      <c r="E19" s="84"/>
      <c r="F19" s="84"/>
      <c r="G19" s="84"/>
      <c r="H19" s="84"/>
      <c r="I19" s="84"/>
      <c r="J19" s="84"/>
      <c r="K19" s="84"/>
    </row>
    <row r="20" spans="1:11" ht="12.75">
      <c r="A20" s="51"/>
      <c r="B20" s="52" t="s">
        <v>221</v>
      </c>
      <c r="C20" s="53">
        <v>-2412.5365622647514</v>
      </c>
      <c r="D20" s="53">
        <v>6273.19038117335</v>
      </c>
      <c r="E20" s="84"/>
      <c r="F20" s="84"/>
      <c r="G20" s="84"/>
      <c r="H20" s="84"/>
      <c r="I20" s="84"/>
      <c r="J20" s="84"/>
      <c r="K20" s="84"/>
    </row>
    <row r="21" spans="1:11" ht="12.75">
      <c r="A21" s="75"/>
      <c r="B21" s="76" t="s">
        <v>222</v>
      </c>
      <c r="C21" s="77">
        <v>-2429.077290609188</v>
      </c>
      <c r="D21" s="77">
        <v>6316.200361258401</v>
      </c>
      <c r="E21" s="84"/>
      <c r="F21" s="84"/>
      <c r="G21" s="84"/>
      <c r="H21" s="84"/>
      <c r="I21" s="84"/>
      <c r="J21" s="84"/>
      <c r="K21" s="84"/>
    </row>
    <row r="22" spans="1:11" ht="12.75">
      <c r="A22" s="51"/>
      <c r="B22" s="52" t="s">
        <v>223</v>
      </c>
      <c r="C22" s="53">
        <v>-2507.59768342779</v>
      </c>
      <c r="D22" s="53">
        <v>6520.372755283119</v>
      </c>
      <c r="E22" s="84"/>
      <c r="F22" s="84"/>
      <c r="G22" s="84"/>
      <c r="H22" s="84"/>
      <c r="I22" s="84"/>
      <c r="J22" s="84"/>
      <c r="K22" s="84"/>
    </row>
    <row r="23" spans="1:11" ht="12.75">
      <c r="A23" s="75"/>
      <c r="B23" s="76" t="s">
        <v>224</v>
      </c>
      <c r="C23" s="77">
        <v>-2498.003632711727</v>
      </c>
      <c r="D23" s="77">
        <v>6495.425855974223</v>
      </c>
      <c r="E23" s="84"/>
      <c r="F23" s="84"/>
      <c r="G23" s="84"/>
      <c r="H23" s="84"/>
      <c r="I23" s="84"/>
      <c r="J23" s="84"/>
      <c r="K23" s="84"/>
    </row>
    <row r="24" spans="1:11" ht="12.75">
      <c r="A24" s="51"/>
      <c r="B24" s="52" t="s">
        <v>225</v>
      </c>
      <c r="C24" s="53">
        <v>-2542.666433069244</v>
      </c>
      <c r="D24" s="53">
        <v>6611.560158966371</v>
      </c>
      <c r="E24" s="84"/>
      <c r="F24" s="84"/>
      <c r="G24" s="84"/>
      <c r="H24" s="84"/>
      <c r="I24" s="84"/>
      <c r="J24" s="84"/>
      <c r="K24" s="84"/>
    </row>
    <row r="25" spans="1:11" ht="12.75">
      <c r="A25" s="79"/>
      <c r="B25" s="80"/>
      <c r="C25" s="73"/>
      <c r="D25" s="73"/>
      <c r="E25" s="68"/>
      <c r="F25" s="68"/>
      <c r="G25" s="68"/>
      <c r="H25" s="68"/>
      <c r="I25" s="68"/>
      <c r="J25" s="68"/>
      <c r="K25" s="68"/>
    </row>
    <row r="26" spans="1:11" ht="12.75">
      <c r="A26" s="79"/>
      <c r="B26" s="80"/>
      <c r="C26" s="73"/>
      <c r="D26" s="73"/>
      <c r="E26" s="68"/>
      <c r="F26" s="68"/>
      <c r="G26" s="68"/>
      <c r="H26" s="68"/>
      <c r="I26" s="68"/>
      <c r="J26" s="68"/>
      <c r="K26" s="68"/>
    </row>
    <row r="27" spans="1:11" ht="12.75">
      <c r="A27" s="79"/>
      <c r="B27" s="80"/>
      <c r="C27" s="73"/>
      <c r="D27" s="73"/>
      <c r="E27" s="68"/>
      <c r="F27" s="68"/>
      <c r="G27" s="68"/>
      <c r="H27" s="68"/>
      <c r="I27" s="68"/>
      <c r="J27" s="68"/>
      <c r="K27" s="68"/>
    </row>
    <row r="28" spans="1:11" ht="12.75">
      <c r="A28" s="79"/>
      <c r="B28" s="80"/>
      <c r="C28" s="73"/>
      <c r="D28" s="73"/>
      <c r="E28" s="68"/>
      <c r="F28" s="68"/>
      <c r="G28" s="68"/>
      <c r="H28" s="68"/>
      <c r="I28" s="68"/>
      <c r="J28" s="68"/>
      <c r="K28" s="68"/>
    </row>
    <row r="29" spans="1:11" ht="12.75">
      <c r="A29" s="79"/>
      <c r="B29" s="80"/>
      <c r="C29" s="73"/>
      <c r="D29" s="73"/>
      <c r="E29" s="68"/>
      <c r="F29" s="68"/>
      <c r="G29" s="68"/>
      <c r="H29" s="68"/>
      <c r="I29" s="68"/>
      <c r="J29" s="68"/>
      <c r="K29" s="68"/>
    </row>
    <row r="30" spans="1:11" ht="12.75">
      <c r="A30" s="79"/>
      <c r="B30" s="80"/>
      <c r="C30" s="73"/>
      <c r="D30" s="73"/>
      <c r="E30" s="68"/>
      <c r="F30" s="68"/>
      <c r="G30" s="68"/>
      <c r="H30" s="68"/>
      <c r="I30" s="68"/>
      <c r="J30" s="68"/>
      <c r="K30" s="68"/>
    </row>
    <row r="31" spans="1:11" ht="12.75">
      <c r="A31" s="79"/>
      <c r="B31" s="80"/>
      <c r="C31" s="73"/>
      <c r="D31" s="73"/>
      <c r="E31" s="68"/>
      <c r="F31" s="68"/>
      <c r="G31" s="68"/>
      <c r="H31" s="68"/>
      <c r="I31" s="68"/>
      <c r="J31" s="68"/>
      <c r="K31" s="68"/>
    </row>
    <row r="32" spans="1:11" ht="12.75">
      <c r="A32" s="79"/>
      <c r="B32" s="80"/>
      <c r="C32" s="73"/>
      <c r="D32" s="73"/>
      <c r="E32" s="68"/>
      <c r="F32" s="68"/>
      <c r="G32" s="68"/>
      <c r="H32" s="68"/>
      <c r="I32" s="68"/>
      <c r="J32" s="68"/>
      <c r="K32" s="68"/>
    </row>
    <row r="33" spans="1:11" ht="12.75">
      <c r="A33" s="79"/>
      <c r="B33" s="80"/>
      <c r="C33" s="73"/>
      <c r="D33" s="73"/>
      <c r="E33" s="68"/>
      <c r="F33" s="68"/>
      <c r="G33" s="68"/>
      <c r="H33" s="68"/>
      <c r="I33" s="68"/>
      <c r="J33" s="68"/>
      <c r="K33" s="68"/>
    </row>
    <row r="34" spans="1:11" ht="12.75">
      <c r="A34" s="79"/>
      <c r="B34" s="80"/>
      <c r="C34" s="73"/>
      <c r="D34" s="73"/>
      <c r="E34" s="68"/>
      <c r="F34" s="68"/>
      <c r="G34" s="68"/>
      <c r="H34" s="68"/>
      <c r="I34" s="68"/>
      <c r="J34" s="68"/>
      <c r="K34" s="68"/>
    </row>
    <row r="35" spans="1:11" ht="12.75">
      <c r="A35" s="79"/>
      <c r="B35" s="80"/>
      <c r="C35" s="73"/>
      <c r="D35" s="73"/>
      <c r="E35" s="68"/>
      <c r="F35" s="68"/>
      <c r="G35" s="68"/>
      <c r="H35" s="68"/>
      <c r="I35" s="68"/>
      <c r="J35" s="68"/>
      <c r="K35" s="68"/>
    </row>
    <row r="36" spans="1:11" ht="12.75">
      <c r="A36" s="79"/>
      <c r="B36" s="80"/>
      <c r="C36" s="73"/>
      <c r="D36" s="73"/>
      <c r="E36" s="68"/>
      <c r="F36" s="68"/>
      <c r="G36" s="68"/>
      <c r="H36" s="68"/>
      <c r="I36" s="68"/>
      <c r="J36" s="68"/>
      <c r="K36" s="68"/>
    </row>
    <row r="37" spans="1:11" ht="12.75">
      <c r="A37" s="79"/>
      <c r="B37" s="80"/>
      <c r="C37" s="73"/>
      <c r="D37" s="73"/>
      <c r="E37" s="68"/>
      <c r="F37" s="68"/>
      <c r="G37" s="68"/>
      <c r="H37" s="68"/>
      <c r="I37" s="68"/>
      <c r="J37" s="68"/>
      <c r="K37" s="68"/>
    </row>
    <row r="38" spans="1:11" ht="12.75">
      <c r="A38" s="79"/>
      <c r="B38" s="80"/>
      <c r="C38" s="73"/>
      <c r="D38" s="73"/>
      <c r="E38" s="68"/>
      <c r="F38" s="68"/>
      <c r="G38" s="68"/>
      <c r="H38" s="68"/>
      <c r="I38" s="68"/>
      <c r="J38" s="68"/>
      <c r="K38" s="68"/>
    </row>
    <row r="39" spans="1:11" ht="12.75">
      <c r="A39" s="79"/>
      <c r="B39" s="80"/>
      <c r="C39" s="73"/>
      <c r="D39" s="73"/>
      <c r="E39" s="68"/>
      <c r="F39" s="68"/>
      <c r="G39" s="68"/>
      <c r="H39" s="68"/>
      <c r="I39" s="68"/>
      <c r="J39" s="68"/>
      <c r="K39" s="68"/>
    </row>
    <row r="40" spans="1:11" ht="12.75">
      <c r="A40" s="79"/>
      <c r="B40" s="80"/>
      <c r="C40" s="73"/>
      <c r="D40" s="73"/>
      <c r="E40" s="68"/>
      <c r="F40" s="68"/>
      <c r="G40" s="68"/>
      <c r="H40" s="68"/>
      <c r="I40" s="68"/>
      <c r="J40" s="68"/>
      <c r="K40" s="68"/>
    </row>
    <row r="41" spans="1:11" ht="12.75">
      <c r="A41" s="79"/>
      <c r="B41" s="80"/>
      <c r="C41" s="73"/>
      <c r="D41" s="73"/>
      <c r="E41" s="68"/>
      <c r="F41" s="68"/>
      <c r="G41" s="68"/>
      <c r="H41" s="68"/>
      <c r="I41" s="68"/>
      <c r="J41" s="68"/>
      <c r="K41" s="68"/>
    </row>
    <row r="42" spans="1:11" ht="12.75">
      <c r="A42" s="79"/>
      <c r="B42" s="80"/>
      <c r="C42" s="73"/>
      <c r="D42" s="73"/>
      <c r="E42" s="68"/>
      <c r="F42" s="68"/>
      <c r="G42" s="68"/>
      <c r="H42" s="68"/>
      <c r="I42" s="68"/>
      <c r="J42" s="68"/>
      <c r="K42" s="68"/>
    </row>
    <row r="43" spans="1:11" ht="12.75">
      <c r="A43" s="79"/>
      <c r="B43" s="80"/>
      <c r="C43" s="73"/>
      <c r="D43" s="73"/>
      <c r="E43" s="68"/>
      <c r="F43" s="68"/>
      <c r="G43" s="68"/>
      <c r="H43" s="68"/>
      <c r="I43" s="68"/>
      <c r="J43" s="68"/>
      <c r="K43" s="68"/>
    </row>
    <row r="44" spans="1:11" ht="12.75">
      <c r="A44" s="79"/>
      <c r="B44" s="80"/>
      <c r="C44" s="73"/>
      <c r="D44" s="73"/>
      <c r="E44" s="68"/>
      <c r="F44" s="68"/>
      <c r="G44" s="68"/>
      <c r="H44" s="68"/>
      <c r="I44" s="68"/>
      <c r="J44" s="68"/>
      <c r="K44" s="68"/>
    </row>
    <row r="45" spans="1:11" ht="12.75">
      <c r="A45" s="79"/>
      <c r="B45" s="80"/>
      <c r="C45" s="73"/>
      <c r="D45" s="73"/>
      <c r="E45" s="68"/>
      <c r="F45" s="68"/>
      <c r="G45" s="68"/>
      <c r="H45" s="68"/>
      <c r="I45" s="68"/>
      <c r="J45" s="68"/>
      <c r="K45" s="68"/>
    </row>
    <row r="46" spans="1:11" ht="12.75">
      <c r="A46" s="79"/>
      <c r="B46" s="80"/>
      <c r="C46" s="73"/>
      <c r="D46" s="73"/>
      <c r="E46" s="68"/>
      <c r="F46" s="68"/>
      <c r="G46" s="68"/>
      <c r="H46" s="68"/>
      <c r="I46" s="68"/>
      <c r="J46" s="68"/>
      <c r="K46" s="68"/>
    </row>
    <row r="47" spans="1:11" ht="12.75">
      <c r="A47" s="79"/>
      <c r="B47" s="80"/>
      <c r="C47" s="73"/>
      <c r="D47" s="73"/>
      <c r="E47" s="68"/>
      <c r="F47" s="68"/>
      <c r="G47" s="68"/>
      <c r="H47" s="68"/>
      <c r="I47" s="68"/>
      <c r="J47" s="68"/>
      <c r="K47" s="68"/>
    </row>
    <row r="48" spans="1:11" ht="12.75">
      <c r="A48" s="79"/>
      <c r="B48" s="80"/>
      <c r="C48" s="73"/>
      <c r="D48" s="73"/>
      <c r="E48" s="68"/>
      <c r="F48" s="68"/>
      <c r="G48" s="68"/>
      <c r="H48" s="68"/>
      <c r="I48" s="68"/>
      <c r="J48" s="68"/>
      <c r="K48" s="68"/>
    </row>
    <row r="49" spans="1:11" ht="12.75">
      <c r="A49" s="79"/>
      <c r="B49" s="80"/>
      <c r="C49" s="73"/>
      <c r="D49" s="73"/>
      <c r="E49" s="68"/>
      <c r="F49" s="68"/>
      <c r="G49" s="68"/>
      <c r="H49" s="68"/>
      <c r="I49" s="68"/>
      <c r="J49" s="68"/>
      <c r="K49" s="68"/>
    </row>
    <row r="50" spans="1:11" ht="12.75">
      <c r="A50" s="79"/>
      <c r="B50" s="80"/>
      <c r="C50" s="73"/>
      <c r="D50" s="73"/>
      <c r="E50" s="68"/>
      <c r="F50" s="68"/>
      <c r="G50" s="68"/>
      <c r="H50" s="68"/>
      <c r="I50" s="68"/>
      <c r="J50" s="68"/>
      <c r="K50" s="68"/>
    </row>
    <row r="51" spans="1:11" ht="12.75">
      <c r="A51" s="79"/>
      <c r="B51" s="80"/>
      <c r="C51" s="73"/>
      <c r="D51" s="73"/>
      <c r="E51" s="68"/>
      <c r="F51" s="68"/>
      <c r="G51" s="68"/>
      <c r="H51" s="68"/>
      <c r="I51" s="68"/>
      <c r="J51" s="68"/>
      <c r="K51" s="68"/>
    </row>
    <row r="52" spans="1:11" ht="12.75">
      <c r="A52" s="79"/>
      <c r="B52" s="80"/>
      <c r="C52" s="73"/>
      <c r="D52" s="73"/>
      <c r="E52" s="68"/>
      <c r="F52" s="68"/>
      <c r="G52" s="68"/>
      <c r="H52" s="68"/>
      <c r="I52" s="68"/>
      <c r="J52" s="68"/>
      <c r="K52" s="68"/>
    </row>
    <row r="53" spans="1:11" ht="12.75">
      <c r="A53" s="79"/>
      <c r="B53" s="80"/>
      <c r="C53" s="73"/>
      <c r="D53" s="73"/>
      <c r="E53" s="73"/>
      <c r="F53" s="73"/>
      <c r="G53" s="73"/>
      <c r="H53" s="73"/>
      <c r="I53" s="73"/>
      <c r="J53" s="73"/>
      <c r="K53" s="73"/>
    </row>
    <row r="54" spans="1:11" ht="12.75">
      <c r="A54" s="79"/>
      <c r="B54" s="80"/>
      <c r="C54" s="73"/>
      <c r="D54" s="73"/>
      <c r="E54" s="73"/>
      <c r="F54" s="73"/>
      <c r="G54" s="73"/>
      <c r="H54" s="73"/>
      <c r="I54" s="73"/>
      <c r="J54" s="73"/>
      <c r="K54" s="73"/>
    </row>
    <row r="55" spans="1:11" ht="12.75">
      <c r="A55" s="79"/>
      <c r="B55" s="80"/>
      <c r="C55" s="73"/>
      <c r="D55" s="73"/>
      <c r="E55" s="73"/>
      <c r="F55" s="73"/>
      <c r="G55" s="73"/>
      <c r="H55" s="73"/>
      <c r="I55" s="73"/>
      <c r="J55" s="73"/>
      <c r="K55" s="73"/>
    </row>
    <row r="56" spans="1:11" ht="12.75">
      <c r="A56" s="79"/>
      <c r="B56" s="80"/>
      <c r="C56" s="73"/>
      <c r="D56" s="73"/>
      <c r="E56" s="73"/>
      <c r="F56" s="73"/>
      <c r="G56" s="73"/>
      <c r="H56" s="73"/>
      <c r="I56" s="73"/>
      <c r="J56" s="73"/>
      <c r="K56" s="73"/>
    </row>
    <row r="57" spans="1:11" ht="12.75">
      <c r="A57" s="79"/>
      <c r="B57" s="80"/>
      <c r="C57" s="73"/>
      <c r="D57" s="73"/>
      <c r="E57" s="73"/>
      <c r="F57" s="73"/>
      <c r="G57" s="73"/>
      <c r="H57" s="73"/>
      <c r="I57" s="73"/>
      <c r="J57" s="73"/>
      <c r="K57" s="73"/>
    </row>
    <row r="58" spans="1:11" ht="12.75">
      <c r="A58" s="79"/>
      <c r="B58" s="80"/>
      <c r="C58" s="73"/>
      <c r="D58" s="73"/>
      <c r="E58" s="73"/>
      <c r="F58" s="73"/>
      <c r="G58" s="73"/>
      <c r="H58" s="73"/>
      <c r="I58" s="73"/>
      <c r="J58" s="73"/>
      <c r="K58" s="73"/>
    </row>
    <row r="59" spans="1:11" ht="12.75">
      <c r="A59" s="79"/>
      <c r="B59" s="80"/>
      <c r="C59" s="73"/>
      <c r="D59" s="73"/>
      <c r="E59" s="73"/>
      <c r="F59" s="73"/>
      <c r="G59" s="73"/>
      <c r="H59" s="73"/>
      <c r="I59" s="73"/>
      <c r="J59" s="73"/>
      <c r="K59" s="73"/>
    </row>
    <row r="60" spans="1:11" ht="12.75">
      <c r="A60" s="79"/>
      <c r="B60" s="80"/>
      <c r="C60" s="73"/>
      <c r="D60" s="73"/>
      <c r="E60" s="73"/>
      <c r="F60" s="73"/>
      <c r="G60" s="73"/>
      <c r="H60" s="73"/>
      <c r="I60" s="73"/>
      <c r="J60" s="73"/>
      <c r="K60" s="73"/>
    </row>
    <row r="61" spans="1:11" ht="12.75">
      <c r="A61" s="79"/>
      <c r="B61" s="80"/>
      <c r="C61" s="73"/>
      <c r="D61" s="73"/>
      <c r="E61" s="73"/>
      <c r="F61" s="73"/>
      <c r="G61" s="73"/>
      <c r="H61" s="73"/>
      <c r="I61" s="73"/>
      <c r="J61" s="73"/>
      <c r="K61" s="73"/>
    </row>
    <row r="62" spans="1:11" ht="12.75">
      <c r="A62" s="79"/>
      <c r="B62" s="80"/>
      <c r="C62" s="73"/>
      <c r="D62" s="73"/>
      <c r="E62" s="73"/>
      <c r="F62" s="73"/>
      <c r="G62" s="73"/>
      <c r="H62" s="73"/>
      <c r="I62" s="73"/>
      <c r="J62" s="73"/>
      <c r="K62" s="73"/>
    </row>
    <row r="63" spans="1:11" ht="12.75">
      <c r="A63" s="79"/>
      <c r="B63" s="80"/>
      <c r="C63" s="73"/>
      <c r="D63" s="73"/>
      <c r="E63" s="73"/>
      <c r="F63" s="73"/>
      <c r="G63" s="73"/>
      <c r="H63" s="73"/>
      <c r="I63" s="73"/>
      <c r="J63" s="73"/>
      <c r="K63" s="73"/>
    </row>
    <row r="64" spans="1:11" ht="12.75">
      <c r="A64" s="79"/>
      <c r="B64" s="80"/>
      <c r="C64" s="73"/>
      <c r="D64" s="73"/>
      <c r="E64" s="73"/>
      <c r="F64" s="73"/>
      <c r="G64" s="73"/>
      <c r="H64" s="73"/>
      <c r="I64" s="73"/>
      <c r="J64" s="73"/>
      <c r="K64" s="73"/>
    </row>
    <row r="65" spans="1:11" ht="12.75">
      <c r="A65" s="79"/>
      <c r="B65" s="80"/>
      <c r="C65" s="73"/>
      <c r="D65" s="73"/>
      <c r="E65" s="73"/>
      <c r="F65" s="73"/>
      <c r="G65" s="73"/>
      <c r="H65" s="73"/>
      <c r="I65" s="73"/>
      <c r="J65" s="73"/>
      <c r="K65" s="73"/>
    </row>
    <row r="66" spans="1:11" ht="12.75">
      <c r="A66" s="79"/>
      <c r="B66" s="80"/>
      <c r="C66" s="73"/>
      <c r="D66" s="73"/>
      <c r="E66" s="73"/>
      <c r="F66" s="73"/>
      <c r="G66" s="73"/>
      <c r="H66" s="73"/>
      <c r="I66" s="73"/>
      <c r="J66" s="73"/>
      <c r="K66" s="73"/>
    </row>
    <row r="67" spans="1:11" ht="12.75">
      <c r="A67" s="79"/>
      <c r="B67" s="80"/>
      <c r="C67" s="73"/>
      <c r="D67" s="73"/>
      <c r="E67" s="73"/>
      <c r="F67" s="73"/>
      <c r="G67" s="73"/>
      <c r="H67" s="73"/>
      <c r="I67" s="73"/>
      <c r="J67" s="73"/>
      <c r="K67" s="73"/>
    </row>
    <row r="68" spans="1:11" ht="12.75">
      <c r="A68" s="79"/>
      <c r="B68" s="80"/>
      <c r="C68" s="73"/>
      <c r="D68" s="73"/>
      <c r="E68" s="73"/>
      <c r="F68" s="73"/>
      <c r="G68" s="73"/>
      <c r="H68" s="73"/>
      <c r="I68" s="73"/>
      <c r="J68" s="73"/>
      <c r="K68" s="73"/>
    </row>
    <row r="69" spans="1:11" ht="12.75">
      <c r="A69" s="79"/>
      <c r="B69" s="80"/>
      <c r="C69" s="73"/>
      <c r="D69" s="73"/>
      <c r="E69" s="73"/>
      <c r="F69" s="73"/>
      <c r="G69" s="73"/>
      <c r="H69" s="73"/>
      <c r="I69" s="73"/>
      <c r="J69" s="73"/>
      <c r="K69" s="73"/>
    </row>
    <row r="70" spans="1:11" ht="12.75">
      <c r="A70" s="79"/>
      <c r="B70" s="80"/>
      <c r="C70" s="73"/>
      <c r="D70" s="73"/>
      <c r="E70" s="73"/>
      <c r="F70" s="73"/>
      <c r="G70" s="73"/>
      <c r="H70" s="73"/>
      <c r="I70" s="73"/>
      <c r="J70" s="73"/>
      <c r="K70" s="73"/>
    </row>
    <row r="71" spans="1:11" ht="12.75">
      <c r="A71" s="79"/>
      <c r="B71" s="80"/>
      <c r="C71" s="73"/>
      <c r="D71" s="73"/>
      <c r="E71" s="73"/>
      <c r="F71" s="73"/>
      <c r="G71" s="73"/>
      <c r="H71" s="73"/>
      <c r="I71" s="73"/>
      <c r="J71" s="73"/>
      <c r="K71" s="73"/>
    </row>
    <row r="72" spans="1:11" ht="12.75">
      <c r="A72" s="79"/>
      <c r="B72" s="80"/>
      <c r="C72" s="73"/>
      <c r="D72" s="73"/>
      <c r="E72" s="73"/>
      <c r="F72" s="73"/>
      <c r="G72" s="73"/>
      <c r="H72" s="73"/>
      <c r="I72" s="73"/>
      <c r="J72" s="73"/>
      <c r="K72" s="73"/>
    </row>
    <row r="73" spans="1:11" ht="12.75">
      <c r="A73" s="79"/>
      <c r="B73" s="80"/>
      <c r="C73" s="73"/>
      <c r="D73" s="73"/>
      <c r="E73" s="73"/>
      <c r="F73" s="73"/>
      <c r="G73" s="73"/>
      <c r="H73" s="73"/>
      <c r="I73" s="73"/>
      <c r="J73" s="73"/>
      <c r="K73" s="73"/>
    </row>
    <row r="74" spans="1:11" ht="12.75">
      <c r="A74" s="79"/>
      <c r="B74" s="80"/>
      <c r="C74" s="73"/>
      <c r="D74" s="73"/>
      <c r="E74" s="73"/>
      <c r="F74" s="73"/>
      <c r="G74" s="73"/>
      <c r="H74" s="73"/>
      <c r="I74" s="73"/>
      <c r="J74" s="73"/>
      <c r="K74" s="73"/>
    </row>
    <row r="75" spans="1:11" ht="12.75">
      <c r="A75" s="79"/>
      <c r="B75" s="80"/>
      <c r="C75" s="73"/>
      <c r="D75" s="73"/>
      <c r="E75" s="73"/>
      <c r="F75" s="73"/>
      <c r="G75" s="73"/>
      <c r="H75" s="73"/>
      <c r="I75" s="73"/>
      <c r="J75" s="73"/>
      <c r="K75" s="73"/>
    </row>
    <row r="76" spans="1:11" ht="12.75">
      <c r="A76" s="79"/>
      <c r="B76" s="80"/>
      <c r="C76" s="73"/>
      <c r="D76" s="73"/>
      <c r="E76" s="73"/>
      <c r="F76" s="73"/>
      <c r="G76" s="73"/>
      <c r="H76" s="73"/>
      <c r="I76" s="73"/>
      <c r="J76" s="73"/>
      <c r="K76" s="73"/>
    </row>
    <row r="77" spans="1:11" ht="12.75">
      <c r="A77" s="79"/>
      <c r="B77" s="80"/>
      <c r="C77" s="73"/>
      <c r="D77" s="73"/>
      <c r="E77" s="73"/>
      <c r="F77" s="73"/>
      <c r="G77" s="73"/>
      <c r="H77" s="73"/>
      <c r="I77" s="73"/>
      <c r="J77" s="73"/>
      <c r="K77" s="73"/>
    </row>
    <row r="78" spans="1:11" ht="12.75">
      <c r="A78" s="79"/>
      <c r="B78" s="80"/>
      <c r="C78" s="73"/>
      <c r="D78" s="73"/>
      <c r="E78" s="73"/>
      <c r="F78" s="73"/>
      <c r="G78" s="73"/>
      <c r="H78" s="73"/>
      <c r="I78" s="73"/>
      <c r="J78" s="73"/>
      <c r="K78" s="73"/>
    </row>
    <row r="79" spans="1:11" ht="12.75">
      <c r="A79" s="79"/>
      <c r="B79" s="80"/>
      <c r="C79" s="73"/>
      <c r="D79" s="73"/>
      <c r="E79" s="73"/>
      <c r="F79" s="73"/>
      <c r="G79" s="73"/>
      <c r="H79" s="73"/>
      <c r="I79" s="73"/>
      <c r="J79" s="73"/>
      <c r="K79" s="73"/>
    </row>
    <row r="80" spans="1:11" ht="12.75">
      <c r="A80" s="79"/>
      <c r="B80" s="80"/>
      <c r="C80" s="73"/>
      <c r="D80" s="73"/>
      <c r="E80" s="73"/>
      <c r="F80" s="73"/>
      <c r="G80" s="73"/>
      <c r="H80" s="73"/>
      <c r="I80" s="73"/>
      <c r="J80" s="73"/>
      <c r="K80" s="73"/>
    </row>
    <row r="81" spans="1:11" ht="12.75">
      <c r="A81" s="79"/>
      <c r="B81" s="80"/>
      <c r="C81" s="73"/>
      <c r="D81" s="73"/>
      <c r="E81" s="73"/>
      <c r="F81" s="73"/>
      <c r="G81" s="73"/>
      <c r="H81" s="73"/>
      <c r="I81" s="73"/>
      <c r="J81" s="73"/>
      <c r="K81" s="73"/>
    </row>
    <row r="82" spans="1:11" ht="12.75">
      <c r="A82" s="79"/>
      <c r="B82" s="80"/>
      <c r="C82" s="73"/>
      <c r="D82" s="73"/>
      <c r="E82" s="73"/>
      <c r="F82" s="73"/>
      <c r="G82" s="73"/>
      <c r="H82" s="73"/>
      <c r="I82" s="73"/>
      <c r="J82" s="73"/>
      <c r="K82" s="73"/>
    </row>
    <row r="83" spans="1:11" ht="12.75">
      <c r="A83" s="79"/>
      <c r="B83" s="80"/>
      <c r="C83" s="73"/>
      <c r="D83" s="73"/>
      <c r="E83" s="73"/>
      <c r="F83" s="73"/>
      <c r="G83" s="73"/>
      <c r="H83" s="73"/>
      <c r="I83" s="73"/>
      <c r="J83" s="73"/>
      <c r="K83" s="73"/>
    </row>
    <row r="84" spans="1:11" ht="12.75">
      <c r="A84" s="79"/>
      <c r="B84" s="80"/>
      <c r="C84" s="73"/>
      <c r="D84" s="73"/>
      <c r="E84" s="73"/>
      <c r="F84" s="73"/>
      <c r="G84" s="73"/>
      <c r="H84" s="73"/>
      <c r="I84" s="73"/>
      <c r="J84" s="73"/>
      <c r="K84" s="73"/>
    </row>
    <row r="85" spans="1:11" ht="12.75">
      <c r="A85" s="79"/>
      <c r="B85" s="80"/>
      <c r="C85" s="73"/>
      <c r="D85" s="73"/>
      <c r="E85" s="73"/>
      <c r="F85" s="73"/>
      <c r="G85" s="73"/>
      <c r="H85" s="73"/>
      <c r="I85" s="73"/>
      <c r="J85" s="73"/>
      <c r="K85" s="73"/>
    </row>
    <row r="86" spans="1:11" ht="12.75">
      <c r="A86" s="79"/>
      <c r="B86" s="80"/>
      <c r="C86" s="73"/>
      <c r="D86" s="73"/>
      <c r="E86" s="73"/>
      <c r="F86" s="73"/>
      <c r="G86" s="73"/>
      <c r="H86" s="73"/>
      <c r="I86" s="73"/>
      <c r="J86" s="73"/>
      <c r="K86" s="73"/>
    </row>
    <row r="87" spans="1:11" ht="12.75">
      <c r="A87" s="79"/>
      <c r="B87" s="80"/>
      <c r="C87" s="73"/>
      <c r="D87" s="73"/>
      <c r="E87" s="73"/>
      <c r="F87" s="73"/>
      <c r="G87" s="73"/>
      <c r="H87" s="73"/>
      <c r="I87" s="73"/>
      <c r="J87" s="73"/>
      <c r="K87" s="73"/>
    </row>
    <row r="88" spans="1:11" ht="12.75">
      <c r="A88" s="79"/>
      <c r="B88" s="80"/>
      <c r="C88" s="73"/>
      <c r="D88" s="73"/>
      <c r="E88" s="73"/>
      <c r="F88" s="73"/>
      <c r="G88" s="73"/>
      <c r="H88" s="73"/>
      <c r="I88" s="73"/>
      <c r="J88" s="73"/>
      <c r="K88" s="73"/>
    </row>
    <row r="89" spans="1:11" ht="12.75">
      <c r="A89" s="79"/>
      <c r="B89" s="80"/>
      <c r="C89" s="73"/>
      <c r="D89" s="73"/>
      <c r="E89" s="73"/>
      <c r="F89" s="73"/>
      <c r="G89" s="73"/>
      <c r="H89" s="73"/>
      <c r="I89" s="73"/>
      <c r="J89" s="73"/>
      <c r="K89" s="73"/>
    </row>
    <row r="90" spans="1:11" ht="12.75">
      <c r="A90" s="79"/>
      <c r="B90" s="80"/>
      <c r="C90" s="73"/>
      <c r="D90" s="73"/>
      <c r="E90" s="73"/>
      <c r="F90" s="73"/>
      <c r="G90" s="73"/>
      <c r="H90" s="73"/>
      <c r="I90" s="73"/>
      <c r="J90" s="73"/>
      <c r="K90" s="73"/>
    </row>
    <row r="91" spans="1:11" ht="12.75">
      <c r="A91" s="79"/>
      <c r="B91" s="80"/>
      <c r="C91" s="73"/>
      <c r="D91" s="73"/>
      <c r="E91" s="73"/>
      <c r="F91" s="73"/>
      <c r="G91" s="73"/>
      <c r="H91" s="73"/>
      <c r="I91" s="73"/>
      <c r="J91" s="73"/>
      <c r="K91" s="73"/>
    </row>
    <row r="92" spans="1:11" ht="12.75">
      <c r="A92" s="79"/>
      <c r="B92" s="80"/>
      <c r="C92" s="73"/>
      <c r="D92" s="73"/>
      <c r="E92" s="73"/>
      <c r="F92" s="73"/>
      <c r="G92" s="73"/>
      <c r="H92" s="73"/>
      <c r="I92" s="73"/>
      <c r="J92" s="73"/>
      <c r="K92" s="73"/>
    </row>
    <row r="93" spans="1:11" ht="12.75">
      <c r="A93" s="79"/>
      <c r="B93" s="80"/>
      <c r="C93" s="73"/>
      <c r="D93" s="73"/>
      <c r="E93" s="73"/>
      <c r="F93" s="73"/>
      <c r="G93" s="73"/>
      <c r="H93" s="73"/>
      <c r="I93" s="73"/>
      <c r="J93" s="73"/>
      <c r="K93" s="73"/>
    </row>
    <row r="94" spans="1:11" ht="12.75">
      <c r="A94" s="79"/>
      <c r="B94" s="80"/>
      <c r="C94" s="73"/>
      <c r="D94" s="73"/>
      <c r="E94" s="73"/>
      <c r="F94" s="73"/>
      <c r="G94" s="73"/>
      <c r="H94" s="73"/>
      <c r="I94" s="73"/>
      <c r="J94" s="73"/>
      <c r="K94" s="73"/>
    </row>
    <row r="95" spans="1:11" ht="12.75">
      <c r="A95" s="79"/>
      <c r="B95" s="80"/>
      <c r="C95" s="73"/>
      <c r="D95" s="73"/>
      <c r="E95" s="73"/>
      <c r="F95" s="73"/>
      <c r="G95" s="73"/>
      <c r="H95" s="73"/>
      <c r="I95" s="73"/>
      <c r="J95" s="73"/>
      <c r="K95" s="73"/>
    </row>
    <row r="96" spans="1:11" ht="12.75">
      <c r="A96" s="79"/>
      <c r="B96" s="80"/>
      <c r="C96" s="73"/>
      <c r="D96" s="73"/>
      <c r="E96" s="73"/>
      <c r="F96" s="73"/>
      <c r="G96" s="73"/>
      <c r="H96" s="73"/>
      <c r="I96" s="73"/>
      <c r="J96" s="73"/>
      <c r="K96" s="73"/>
    </row>
    <row r="97" spans="1:11" ht="12.75">
      <c r="A97" s="79"/>
      <c r="B97" s="80"/>
      <c r="C97" s="73"/>
      <c r="D97" s="73"/>
      <c r="E97" s="73"/>
      <c r="F97" s="73"/>
      <c r="G97" s="73"/>
      <c r="H97" s="73"/>
      <c r="I97" s="73"/>
      <c r="J97" s="73"/>
      <c r="K97" s="73"/>
    </row>
    <row r="98" spans="1:11" ht="12.75">
      <c r="A98" s="79"/>
      <c r="B98" s="80"/>
      <c r="C98" s="73"/>
      <c r="D98" s="73"/>
      <c r="E98" s="73"/>
      <c r="F98" s="73"/>
      <c r="G98" s="73"/>
      <c r="H98" s="73"/>
      <c r="I98" s="73"/>
      <c r="J98" s="73"/>
      <c r="K98" s="73"/>
    </row>
    <row r="99" spans="1:11" ht="12.75">
      <c r="A99" s="79"/>
      <c r="B99" s="80"/>
      <c r="C99" s="73"/>
      <c r="D99" s="73"/>
      <c r="E99" s="73"/>
      <c r="F99" s="73"/>
      <c r="G99" s="73"/>
      <c r="H99" s="73"/>
      <c r="I99" s="73"/>
      <c r="J99" s="73"/>
      <c r="K99" s="73"/>
    </row>
    <row r="100" spans="1:11" ht="12.75">
      <c r="A100" s="79"/>
      <c r="B100" s="80"/>
      <c r="C100" s="73"/>
      <c r="D100" s="73"/>
      <c r="E100" s="73"/>
      <c r="F100" s="73"/>
      <c r="G100" s="73"/>
      <c r="H100" s="73"/>
      <c r="I100" s="73"/>
      <c r="J100" s="73"/>
      <c r="K100" s="73"/>
    </row>
    <row r="101" spans="1:11" ht="12.75">
      <c r="A101" s="79"/>
      <c r="B101" s="80"/>
      <c r="C101" s="73"/>
      <c r="D101" s="73"/>
      <c r="E101" s="73"/>
      <c r="F101" s="73"/>
      <c r="G101" s="73"/>
      <c r="H101" s="73"/>
      <c r="I101" s="73"/>
      <c r="J101" s="73"/>
      <c r="K101" s="73"/>
    </row>
    <row r="102" spans="1:11" ht="12.75">
      <c r="A102" s="79"/>
      <c r="B102" s="80"/>
      <c r="C102" s="73"/>
      <c r="D102" s="73"/>
      <c r="E102" s="73"/>
      <c r="F102" s="73"/>
      <c r="G102" s="73"/>
      <c r="H102" s="73"/>
      <c r="I102" s="73"/>
      <c r="J102" s="73"/>
      <c r="K102" s="73"/>
    </row>
    <row r="103" spans="1:11" ht="12.75">
      <c r="A103" s="79"/>
      <c r="B103" s="80"/>
      <c r="C103" s="73"/>
      <c r="D103" s="73"/>
      <c r="E103" s="73"/>
      <c r="F103" s="73"/>
      <c r="G103" s="73"/>
      <c r="H103" s="73"/>
      <c r="I103" s="73"/>
      <c r="J103" s="73"/>
      <c r="K103" s="73"/>
    </row>
    <row r="104" spans="1:11" ht="12.75">
      <c r="A104" s="79"/>
      <c r="B104" s="80"/>
      <c r="C104" s="73"/>
      <c r="D104" s="73"/>
      <c r="E104" s="73"/>
      <c r="F104" s="73"/>
      <c r="G104" s="73"/>
      <c r="H104" s="73"/>
      <c r="I104" s="73"/>
      <c r="J104" s="73"/>
      <c r="K104" s="73"/>
    </row>
    <row r="105" spans="1:11" ht="12.75">
      <c r="A105" s="79"/>
      <c r="B105" s="80"/>
      <c r="C105" s="73"/>
      <c r="D105" s="73"/>
      <c r="E105" s="73"/>
      <c r="F105" s="73"/>
      <c r="G105" s="73"/>
      <c r="H105" s="73"/>
      <c r="I105" s="73"/>
      <c r="J105" s="73"/>
      <c r="K105" s="73"/>
    </row>
    <row r="106" spans="1:11" ht="12.75">
      <c r="A106" s="79"/>
      <c r="B106" s="80"/>
      <c r="C106" s="73"/>
      <c r="D106" s="73"/>
      <c r="E106" s="73"/>
      <c r="F106" s="73"/>
      <c r="G106" s="73"/>
      <c r="H106" s="73"/>
      <c r="I106" s="73"/>
      <c r="J106" s="73"/>
      <c r="K106" s="73"/>
    </row>
    <row r="107" spans="1:11" ht="12.75">
      <c r="A107" s="79"/>
      <c r="B107" s="80"/>
      <c r="C107" s="73"/>
      <c r="D107" s="73"/>
      <c r="E107" s="73"/>
      <c r="F107" s="73"/>
      <c r="G107" s="73"/>
      <c r="H107" s="73"/>
      <c r="I107" s="73"/>
      <c r="J107" s="73"/>
      <c r="K107" s="73"/>
    </row>
    <row r="108" spans="1:11" ht="12.75">
      <c r="A108" s="79"/>
      <c r="B108" s="80"/>
      <c r="C108" s="73"/>
      <c r="D108" s="73"/>
      <c r="E108" s="73"/>
      <c r="F108" s="73"/>
      <c r="G108" s="73"/>
      <c r="H108" s="73"/>
      <c r="I108" s="73"/>
      <c r="J108" s="73"/>
      <c r="K108" s="73"/>
    </row>
    <row r="109" spans="1:11" ht="12.75">
      <c r="A109" s="79"/>
      <c r="B109" s="80"/>
      <c r="C109" s="73"/>
      <c r="D109" s="73"/>
      <c r="E109" s="73"/>
      <c r="F109" s="73"/>
      <c r="G109" s="73"/>
      <c r="H109" s="73"/>
      <c r="I109" s="73"/>
      <c r="J109" s="73"/>
      <c r="K109" s="73"/>
    </row>
    <row r="110" spans="1:11" ht="12.75">
      <c r="A110" s="79"/>
      <c r="B110" s="80"/>
      <c r="C110" s="73"/>
      <c r="D110" s="73"/>
      <c r="E110" s="73"/>
      <c r="F110" s="73"/>
      <c r="G110" s="73"/>
      <c r="H110" s="73"/>
      <c r="I110" s="73"/>
      <c r="J110" s="73"/>
      <c r="K110" s="73"/>
    </row>
    <row r="111" spans="1:11" ht="12.75">
      <c r="A111" s="79"/>
      <c r="B111" s="80"/>
      <c r="C111" s="73"/>
      <c r="D111" s="73"/>
      <c r="E111" s="73"/>
      <c r="F111" s="73"/>
      <c r="G111" s="73"/>
      <c r="H111" s="73"/>
      <c r="I111" s="73"/>
      <c r="J111" s="73"/>
      <c r="K111" s="73"/>
    </row>
    <row r="112" spans="1:11" ht="12.75">
      <c r="A112" s="79"/>
      <c r="B112" s="80"/>
      <c r="C112" s="73"/>
      <c r="D112" s="73"/>
      <c r="E112" s="73"/>
      <c r="F112" s="73"/>
      <c r="G112" s="73"/>
      <c r="H112" s="73"/>
      <c r="I112" s="73"/>
      <c r="J112" s="73"/>
      <c r="K112" s="73"/>
    </row>
    <row r="113" spans="1:11" ht="12.75">
      <c r="A113" s="79"/>
      <c r="B113" s="80"/>
      <c r="C113" s="73"/>
      <c r="D113" s="73"/>
      <c r="E113" s="73"/>
      <c r="F113" s="73"/>
      <c r="G113" s="73"/>
      <c r="H113" s="73"/>
      <c r="I113" s="73"/>
      <c r="J113" s="73"/>
      <c r="K113" s="73"/>
    </row>
    <row r="114" spans="1:11" ht="12.75">
      <c r="A114" s="79"/>
      <c r="B114" s="80"/>
      <c r="C114" s="73"/>
      <c r="D114" s="73"/>
      <c r="E114" s="73"/>
      <c r="F114" s="73"/>
      <c r="G114" s="73"/>
      <c r="H114" s="73"/>
      <c r="I114" s="73"/>
      <c r="J114" s="73"/>
      <c r="K114" s="73"/>
    </row>
    <row r="115" spans="1:11" ht="12.75">
      <c r="A115" s="79"/>
      <c r="B115" s="80"/>
      <c r="C115" s="73"/>
      <c r="D115" s="73"/>
      <c r="E115" s="73"/>
      <c r="F115" s="73"/>
      <c r="G115" s="73"/>
      <c r="H115" s="73"/>
      <c r="I115" s="73"/>
      <c r="J115" s="73"/>
      <c r="K115" s="73"/>
    </row>
    <row r="116" spans="1:11" ht="12.75">
      <c r="A116" s="79"/>
      <c r="B116" s="80"/>
      <c r="C116" s="73"/>
      <c r="D116" s="73"/>
      <c r="E116" s="73"/>
      <c r="F116" s="73"/>
      <c r="G116" s="73"/>
      <c r="H116" s="73"/>
      <c r="I116" s="73"/>
      <c r="J116" s="73"/>
      <c r="K116" s="73"/>
    </row>
    <row r="117" spans="1:11" ht="12.75">
      <c r="A117" s="79"/>
      <c r="B117" s="80"/>
      <c r="C117" s="73"/>
      <c r="D117" s="73"/>
      <c r="E117" s="73"/>
      <c r="F117" s="73"/>
      <c r="G117" s="73"/>
      <c r="H117" s="73"/>
      <c r="I117" s="73"/>
      <c r="J117" s="73"/>
      <c r="K117" s="73"/>
    </row>
    <row r="118" spans="1:11" ht="12.75">
      <c r="A118" s="79"/>
      <c r="B118" s="80"/>
      <c r="C118" s="73"/>
      <c r="D118" s="73"/>
      <c r="E118" s="73"/>
      <c r="F118" s="73"/>
      <c r="G118" s="73"/>
      <c r="H118" s="73"/>
      <c r="I118" s="73"/>
      <c r="J118" s="73"/>
      <c r="K118" s="73"/>
    </row>
    <row r="119" spans="1:11" ht="12.75">
      <c r="A119" s="79"/>
      <c r="B119" s="80"/>
      <c r="C119" s="73"/>
      <c r="D119" s="73"/>
      <c r="E119" s="73"/>
      <c r="F119" s="73"/>
      <c r="G119" s="73"/>
      <c r="H119" s="73"/>
      <c r="I119" s="73"/>
      <c r="J119" s="73"/>
      <c r="K119" s="73"/>
    </row>
    <row r="120" spans="1:11" ht="12.75">
      <c r="A120" s="79"/>
      <c r="B120" s="80"/>
      <c r="C120" s="73"/>
      <c r="D120" s="73"/>
      <c r="E120" s="73"/>
      <c r="F120" s="73"/>
      <c r="G120" s="73"/>
      <c r="H120" s="73"/>
      <c r="I120" s="73"/>
      <c r="J120" s="73"/>
      <c r="K120" s="73"/>
    </row>
    <row r="121" spans="1:11" ht="12.75">
      <c r="A121" s="79"/>
      <c r="B121" s="80"/>
      <c r="C121" s="73"/>
      <c r="D121" s="73"/>
      <c r="E121" s="73"/>
      <c r="F121" s="73"/>
      <c r="G121" s="73"/>
      <c r="H121" s="73"/>
      <c r="I121" s="73"/>
      <c r="J121" s="73"/>
      <c r="K121" s="73"/>
    </row>
    <row r="122" spans="1:11" ht="12.75">
      <c r="A122" s="79"/>
      <c r="B122" s="80"/>
      <c r="C122" s="73"/>
      <c r="D122" s="73"/>
      <c r="E122" s="73"/>
      <c r="F122" s="73"/>
      <c r="G122" s="73"/>
      <c r="H122" s="73"/>
      <c r="I122" s="73"/>
      <c r="J122" s="73"/>
      <c r="K122" s="73"/>
    </row>
    <row r="123" spans="1:11" ht="12.75">
      <c r="A123" s="79"/>
      <c r="B123" s="80"/>
      <c r="C123" s="73"/>
      <c r="D123" s="73"/>
      <c r="E123" s="73"/>
      <c r="F123" s="73"/>
      <c r="G123" s="73"/>
      <c r="H123" s="73"/>
      <c r="I123" s="73"/>
      <c r="J123" s="73"/>
      <c r="K123" s="73"/>
    </row>
    <row r="124" spans="1:11" ht="12.75">
      <c r="A124" s="79"/>
      <c r="B124" s="80"/>
      <c r="C124" s="73"/>
      <c r="D124" s="73"/>
      <c r="E124" s="73"/>
      <c r="F124" s="73"/>
      <c r="G124" s="73"/>
      <c r="H124" s="73"/>
      <c r="I124" s="73"/>
      <c r="J124" s="73"/>
      <c r="K124" s="73"/>
    </row>
    <row r="125" spans="1:11" ht="12.75">
      <c r="A125" s="79"/>
      <c r="B125" s="80"/>
      <c r="C125" s="73"/>
      <c r="D125" s="73"/>
      <c r="E125" s="73"/>
      <c r="F125" s="73"/>
      <c r="G125" s="73"/>
      <c r="H125" s="73"/>
      <c r="I125" s="73"/>
      <c r="J125" s="73"/>
      <c r="K125" s="73"/>
    </row>
    <row r="126" spans="1:11" ht="12.75">
      <c r="A126" s="79"/>
      <c r="B126" s="80"/>
      <c r="C126" s="73"/>
      <c r="D126" s="73"/>
      <c r="E126" s="73"/>
      <c r="F126" s="73"/>
      <c r="G126" s="73"/>
      <c r="H126" s="73"/>
      <c r="I126" s="73"/>
      <c r="J126" s="73"/>
      <c r="K126" s="73"/>
    </row>
    <row r="127" spans="1:11" ht="12.75">
      <c r="A127" s="79"/>
      <c r="B127" s="80"/>
      <c r="C127" s="73"/>
      <c r="D127" s="73"/>
      <c r="E127" s="73"/>
      <c r="F127" s="73"/>
      <c r="G127" s="73"/>
      <c r="H127" s="73"/>
      <c r="I127" s="73"/>
      <c r="J127" s="73"/>
      <c r="K127" s="73"/>
    </row>
    <row r="128" spans="1:11" ht="12.75">
      <c r="A128" s="79"/>
      <c r="B128" s="80"/>
      <c r="C128" s="73"/>
      <c r="D128" s="73"/>
      <c r="E128" s="73"/>
      <c r="F128" s="73"/>
      <c r="G128" s="73"/>
      <c r="H128" s="73"/>
      <c r="I128" s="73"/>
      <c r="J128" s="73"/>
      <c r="K128" s="73"/>
    </row>
    <row r="129" spans="1:11" ht="12.75">
      <c r="A129" s="79"/>
      <c r="B129" s="80"/>
      <c r="C129" s="73"/>
      <c r="D129" s="73"/>
      <c r="E129" s="73"/>
      <c r="F129" s="73"/>
      <c r="G129" s="73"/>
      <c r="H129" s="73"/>
      <c r="I129" s="73"/>
      <c r="J129" s="73"/>
      <c r="K129" s="73"/>
    </row>
    <row r="130" spans="1:11" ht="12.75">
      <c r="A130" s="79"/>
      <c r="B130" s="80"/>
      <c r="C130" s="73"/>
      <c r="D130" s="73"/>
      <c r="E130" s="73"/>
      <c r="F130" s="73"/>
      <c r="G130" s="73"/>
      <c r="H130" s="73"/>
      <c r="I130" s="73"/>
      <c r="J130" s="73"/>
      <c r="K130" s="73"/>
    </row>
    <row r="131" spans="1:11" ht="12.75">
      <c r="A131" s="79"/>
      <c r="B131" s="80"/>
      <c r="C131" s="73"/>
      <c r="D131" s="73"/>
      <c r="E131" s="73"/>
      <c r="F131" s="73"/>
      <c r="G131" s="73"/>
      <c r="H131" s="73"/>
      <c r="I131" s="73"/>
      <c r="J131" s="73"/>
      <c r="K131" s="73"/>
    </row>
    <row r="132" spans="1:11" ht="12.75">
      <c r="A132" s="79"/>
      <c r="B132" s="80"/>
      <c r="C132" s="73"/>
      <c r="D132" s="73"/>
      <c r="E132" s="73"/>
      <c r="F132" s="73"/>
      <c r="G132" s="73"/>
      <c r="H132" s="73"/>
      <c r="I132" s="73"/>
      <c r="J132" s="73"/>
      <c r="K132" s="73"/>
    </row>
    <row r="133" spans="1:11" ht="12.75">
      <c r="A133" s="79"/>
      <c r="B133" s="80"/>
      <c r="C133" s="73"/>
      <c r="D133" s="73"/>
      <c r="E133" s="73"/>
      <c r="F133" s="73"/>
      <c r="G133" s="73"/>
      <c r="H133" s="73"/>
      <c r="I133" s="73"/>
      <c r="J133" s="73"/>
      <c r="K133" s="73"/>
    </row>
    <row r="134" spans="1:11" ht="12.75">
      <c r="A134" s="79"/>
      <c r="B134" s="80"/>
      <c r="C134" s="73"/>
      <c r="D134" s="73"/>
      <c r="E134" s="73"/>
      <c r="F134" s="73"/>
      <c r="G134" s="73"/>
      <c r="H134" s="73"/>
      <c r="I134" s="73"/>
      <c r="J134" s="73"/>
      <c r="K134" s="73"/>
    </row>
    <row r="135" spans="1:11" ht="12.75">
      <c r="A135" s="79"/>
      <c r="B135" s="80"/>
      <c r="C135" s="73"/>
      <c r="D135" s="73"/>
      <c r="E135" s="73"/>
      <c r="F135" s="73"/>
      <c r="G135" s="73"/>
      <c r="H135" s="73"/>
      <c r="I135" s="73"/>
      <c r="J135" s="73"/>
      <c r="K135" s="73"/>
    </row>
    <row r="136" spans="1:11" ht="12.75">
      <c r="A136" s="79"/>
      <c r="B136" s="80"/>
      <c r="C136" s="73"/>
      <c r="D136" s="73"/>
      <c r="E136" s="73"/>
      <c r="F136" s="73"/>
      <c r="G136" s="73"/>
      <c r="H136" s="73"/>
      <c r="I136" s="73"/>
      <c r="J136" s="73"/>
      <c r="K136" s="73"/>
    </row>
    <row r="137" spans="1:11" ht="12.75">
      <c r="A137" s="79"/>
      <c r="B137" s="80"/>
      <c r="C137" s="73"/>
      <c r="D137" s="73"/>
      <c r="E137" s="73"/>
      <c r="F137" s="73"/>
      <c r="G137" s="73"/>
      <c r="H137" s="73"/>
      <c r="I137" s="73"/>
      <c r="J137" s="73"/>
      <c r="K137" s="73"/>
    </row>
    <row r="138" spans="1:11" ht="12.75">
      <c r="A138" s="79"/>
      <c r="B138" s="80"/>
      <c r="C138" s="73"/>
      <c r="D138" s="73"/>
      <c r="E138" s="73"/>
      <c r="F138" s="73"/>
      <c r="G138" s="73"/>
      <c r="H138" s="73"/>
      <c r="I138" s="73"/>
      <c r="J138" s="73"/>
      <c r="K138" s="73"/>
    </row>
    <row r="139" spans="1:11" ht="12.75">
      <c r="A139" s="79"/>
      <c r="B139" s="80"/>
      <c r="C139" s="73"/>
      <c r="D139" s="73"/>
      <c r="E139" s="73"/>
      <c r="F139" s="73"/>
      <c r="G139" s="73"/>
      <c r="H139" s="73"/>
      <c r="I139" s="73"/>
      <c r="J139" s="73"/>
      <c r="K139" s="73"/>
    </row>
    <row r="140" spans="1:11" ht="12.75">
      <c r="A140" s="79"/>
      <c r="B140" s="80"/>
      <c r="C140" s="73"/>
      <c r="D140" s="73"/>
      <c r="E140" s="73"/>
      <c r="F140" s="73"/>
      <c r="G140" s="73"/>
      <c r="H140" s="73"/>
      <c r="I140" s="73"/>
      <c r="J140" s="73"/>
      <c r="K140" s="73"/>
    </row>
    <row r="141" spans="1:11" ht="12.75">
      <c r="A141" s="79"/>
      <c r="B141" s="80"/>
      <c r="C141" s="73"/>
      <c r="D141" s="73"/>
      <c r="E141" s="73"/>
      <c r="F141" s="73"/>
      <c r="G141" s="73"/>
      <c r="H141" s="73"/>
      <c r="I141" s="73"/>
      <c r="J141" s="73"/>
      <c r="K141" s="73"/>
    </row>
    <row r="142" spans="1:11" ht="12.75">
      <c r="A142" s="79"/>
      <c r="B142" s="80"/>
      <c r="C142" s="73"/>
      <c r="D142" s="73"/>
      <c r="E142" s="73"/>
      <c r="F142" s="73"/>
      <c r="G142" s="73"/>
      <c r="H142" s="73"/>
      <c r="I142" s="73"/>
      <c r="J142" s="73"/>
      <c r="K142" s="73"/>
    </row>
    <row r="143" spans="1:11" ht="12.75">
      <c r="A143" s="79"/>
      <c r="B143" s="80"/>
      <c r="C143" s="73"/>
      <c r="D143" s="73"/>
      <c r="E143" s="73"/>
      <c r="F143" s="73"/>
      <c r="G143" s="73"/>
      <c r="H143" s="73"/>
      <c r="I143" s="73"/>
      <c r="J143" s="73"/>
      <c r="K143" s="73"/>
    </row>
    <row r="144" spans="1:11" ht="12.75">
      <c r="A144" s="79"/>
      <c r="B144" s="80"/>
      <c r="C144" s="73"/>
      <c r="D144" s="73"/>
      <c r="E144" s="73"/>
      <c r="F144" s="73"/>
      <c r="G144" s="73"/>
      <c r="H144" s="73"/>
      <c r="I144" s="73"/>
      <c r="J144" s="73"/>
      <c r="K144" s="73"/>
    </row>
    <row r="145" spans="1:11" ht="12.75">
      <c r="A145" s="79"/>
      <c r="B145" s="80"/>
      <c r="C145" s="73"/>
      <c r="D145" s="73"/>
      <c r="E145" s="73"/>
      <c r="F145" s="73"/>
      <c r="G145" s="73"/>
      <c r="H145" s="73"/>
      <c r="I145" s="73"/>
      <c r="J145" s="73"/>
      <c r="K145" s="73"/>
    </row>
    <row r="146" spans="1:11" ht="12.75">
      <c r="A146" s="79"/>
      <c r="B146" s="80"/>
      <c r="C146" s="73"/>
      <c r="D146" s="73"/>
      <c r="E146" s="73"/>
      <c r="F146" s="73"/>
      <c r="G146" s="73"/>
      <c r="H146" s="73"/>
      <c r="I146" s="73"/>
      <c r="J146" s="73"/>
      <c r="K146" s="73"/>
    </row>
    <row r="147" spans="1:11" ht="12.75">
      <c r="A147" s="79"/>
      <c r="B147" s="80"/>
      <c r="C147" s="73"/>
      <c r="D147" s="73"/>
      <c r="E147" s="73"/>
      <c r="F147" s="73"/>
      <c r="G147" s="73"/>
      <c r="H147" s="73"/>
      <c r="I147" s="73"/>
      <c r="J147" s="73"/>
      <c r="K147" s="73"/>
    </row>
    <row r="148" spans="1:11" ht="12.75">
      <c r="A148" s="79"/>
      <c r="B148" s="80"/>
      <c r="C148" s="73"/>
      <c r="D148" s="73"/>
      <c r="E148" s="73"/>
      <c r="F148" s="73"/>
      <c r="G148" s="73"/>
      <c r="H148" s="73"/>
      <c r="I148" s="73"/>
      <c r="J148" s="73"/>
      <c r="K148" s="73"/>
    </row>
    <row r="149" spans="1:11" ht="12.75">
      <c r="A149" s="79"/>
      <c r="B149" s="80"/>
      <c r="C149" s="73"/>
      <c r="D149" s="73"/>
      <c r="E149" s="73"/>
      <c r="F149" s="73"/>
      <c r="G149" s="73"/>
      <c r="H149" s="73"/>
      <c r="I149" s="73"/>
      <c r="J149" s="73"/>
      <c r="K149" s="73"/>
    </row>
    <row r="150" spans="1:11" ht="12.75">
      <c r="A150" s="79"/>
      <c r="B150" s="80"/>
      <c r="C150" s="73"/>
      <c r="D150" s="73"/>
      <c r="E150" s="73"/>
      <c r="F150" s="73"/>
      <c r="G150" s="73"/>
      <c r="H150" s="73"/>
      <c r="I150" s="73"/>
      <c r="J150" s="73"/>
      <c r="K150" s="73"/>
    </row>
    <row r="151" spans="1:11" ht="12.75">
      <c r="A151" s="79"/>
      <c r="B151" s="80"/>
      <c r="C151" s="73"/>
      <c r="D151" s="73"/>
      <c r="E151" s="73"/>
      <c r="F151" s="73"/>
      <c r="G151" s="73"/>
      <c r="H151" s="73"/>
      <c r="I151" s="73"/>
      <c r="J151" s="73"/>
      <c r="K151" s="73"/>
    </row>
    <row r="152" spans="1:11" ht="12.75">
      <c r="A152" s="79"/>
      <c r="B152" s="80"/>
      <c r="C152" s="73"/>
      <c r="D152" s="73"/>
      <c r="E152" s="73"/>
      <c r="F152" s="73"/>
      <c r="G152" s="73"/>
      <c r="H152" s="73"/>
      <c r="I152" s="73"/>
      <c r="J152" s="73"/>
      <c r="K152" s="73"/>
    </row>
    <row r="153" spans="1:11" ht="12.75">
      <c r="A153" s="79"/>
      <c r="B153" s="80"/>
      <c r="C153" s="73"/>
      <c r="D153" s="73"/>
      <c r="E153" s="73"/>
      <c r="F153" s="73"/>
      <c r="G153" s="73"/>
      <c r="H153" s="73"/>
      <c r="I153" s="73"/>
      <c r="J153" s="73"/>
      <c r="K153" s="73"/>
    </row>
    <row r="154" spans="1:11" ht="12.75">
      <c r="A154" s="79"/>
      <c r="B154" s="80"/>
      <c r="C154" s="73"/>
      <c r="D154" s="73"/>
      <c r="E154" s="73"/>
      <c r="F154" s="73"/>
      <c r="G154" s="73"/>
      <c r="H154" s="73"/>
      <c r="I154" s="73"/>
      <c r="J154" s="73"/>
      <c r="K154" s="73"/>
    </row>
    <row r="155" spans="1:11" ht="12.75">
      <c r="A155" s="79"/>
      <c r="B155" s="80"/>
      <c r="C155" s="73"/>
      <c r="D155" s="73"/>
      <c r="E155" s="73"/>
      <c r="F155" s="73"/>
      <c r="G155" s="73"/>
      <c r="H155" s="73"/>
      <c r="I155" s="73"/>
      <c r="J155" s="73"/>
      <c r="K155" s="73"/>
    </row>
    <row r="156" spans="1:11" ht="12.75">
      <c r="A156" s="79"/>
      <c r="B156" s="80"/>
      <c r="C156" s="73"/>
      <c r="D156" s="73"/>
      <c r="E156" s="73"/>
      <c r="F156" s="73"/>
      <c r="G156" s="73"/>
      <c r="H156" s="73"/>
      <c r="I156" s="73"/>
      <c r="J156" s="73"/>
      <c r="K156" s="73"/>
    </row>
    <row r="157" spans="1:11" ht="12.75">
      <c r="A157" s="79"/>
      <c r="B157" s="80"/>
      <c r="C157" s="73"/>
      <c r="D157" s="73"/>
      <c r="E157" s="73"/>
      <c r="F157" s="73"/>
      <c r="G157" s="73"/>
      <c r="H157" s="73"/>
      <c r="I157" s="73"/>
      <c r="J157" s="73"/>
      <c r="K157" s="73"/>
    </row>
    <row r="158" spans="1:11" ht="12.75">
      <c r="A158" s="79"/>
      <c r="B158" s="80"/>
      <c r="C158" s="73"/>
      <c r="D158" s="73"/>
      <c r="E158" s="73"/>
      <c r="F158" s="73"/>
      <c r="G158" s="73"/>
      <c r="H158" s="73"/>
      <c r="I158" s="73"/>
      <c r="J158" s="73"/>
      <c r="K158" s="73"/>
    </row>
    <row r="159" spans="1:11" ht="12.75">
      <c r="A159" s="79"/>
      <c r="B159" s="80"/>
      <c r="C159" s="73"/>
      <c r="D159" s="73"/>
      <c r="E159" s="73"/>
      <c r="F159" s="73"/>
      <c r="G159" s="73"/>
      <c r="H159" s="73"/>
      <c r="I159" s="73"/>
      <c r="J159" s="73"/>
      <c r="K159" s="73"/>
    </row>
    <row r="160" spans="1:11" ht="12.75">
      <c r="A160" s="79"/>
      <c r="B160" s="80"/>
      <c r="C160" s="73"/>
      <c r="D160" s="73"/>
      <c r="E160" s="73"/>
      <c r="F160" s="73"/>
      <c r="G160" s="73"/>
      <c r="H160" s="73"/>
      <c r="I160" s="73"/>
      <c r="J160" s="73"/>
      <c r="K160" s="73"/>
    </row>
    <row r="161" spans="1:11" ht="12.75">
      <c r="A161" s="79"/>
      <c r="B161" s="80"/>
      <c r="C161" s="73"/>
      <c r="D161" s="73"/>
      <c r="E161" s="73"/>
      <c r="F161" s="73"/>
      <c r="G161" s="73"/>
      <c r="H161" s="73"/>
      <c r="I161" s="73"/>
      <c r="J161" s="73"/>
      <c r="K161" s="73"/>
    </row>
    <row r="162" spans="1:11" ht="12.75">
      <c r="A162" s="79"/>
      <c r="B162" s="80"/>
      <c r="C162" s="73"/>
      <c r="D162" s="73"/>
      <c r="E162" s="73"/>
      <c r="F162" s="73"/>
      <c r="G162" s="73"/>
      <c r="H162" s="73"/>
      <c r="I162" s="73"/>
      <c r="J162" s="73"/>
      <c r="K162" s="73"/>
    </row>
    <row r="163" spans="1:11" ht="12.75">
      <c r="A163" s="79"/>
      <c r="B163" s="80"/>
      <c r="C163" s="73"/>
      <c r="D163" s="73"/>
      <c r="E163" s="73"/>
      <c r="F163" s="73"/>
      <c r="G163" s="73"/>
      <c r="H163" s="73"/>
      <c r="I163" s="73"/>
      <c r="J163" s="73"/>
      <c r="K163" s="73"/>
    </row>
    <row r="164" spans="1:11" ht="12.75">
      <c r="A164" s="79"/>
      <c r="B164" s="80"/>
      <c r="C164" s="73"/>
      <c r="D164" s="73"/>
      <c r="E164" s="73"/>
      <c r="F164" s="73"/>
      <c r="G164" s="73"/>
      <c r="H164" s="73"/>
      <c r="I164" s="73"/>
      <c r="J164" s="73"/>
      <c r="K164" s="73"/>
    </row>
    <row r="165" spans="1:11" ht="12.75">
      <c r="A165" s="79"/>
      <c r="B165" s="80"/>
      <c r="C165" s="73"/>
      <c r="D165" s="73"/>
      <c r="E165" s="73"/>
      <c r="F165" s="73"/>
      <c r="G165" s="73"/>
      <c r="H165" s="73"/>
      <c r="I165" s="73"/>
      <c r="J165" s="73"/>
      <c r="K165" s="73"/>
    </row>
    <row r="166" spans="1:11" ht="12.75">
      <c r="A166" s="79"/>
      <c r="B166" s="80"/>
      <c r="C166" s="73"/>
      <c r="D166" s="73"/>
      <c r="E166" s="73"/>
      <c r="F166" s="73"/>
      <c r="G166" s="73"/>
      <c r="H166" s="73"/>
      <c r="I166" s="73"/>
      <c r="J166" s="73"/>
      <c r="K166" s="73"/>
    </row>
    <row r="167" spans="1:11" ht="12.75">
      <c r="A167" s="79"/>
      <c r="B167" s="80"/>
      <c r="C167" s="73"/>
      <c r="D167" s="73"/>
      <c r="E167" s="73"/>
      <c r="F167" s="73"/>
      <c r="G167" s="73"/>
      <c r="H167" s="73"/>
      <c r="I167" s="73"/>
      <c r="J167" s="73"/>
      <c r="K167" s="73"/>
    </row>
    <row r="168" spans="1:11" ht="12.75">
      <c r="A168" s="79"/>
      <c r="B168" s="80"/>
      <c r="C168" s="73"/>
      <c r="D168" s="73"/>
      <c r="E168" s="73"/>
      <c r="F168" s="73"/>
      <c r="G168" s="73"/>
      <c r="H168" s="73"/>
      <c r="I168" s="73"/>
      <c r="J168" s="73"/>
      <c r="K168" s="73"/>
    </row>
    <row r="169" spans="1:11" ht="12.75">
      <c r="A169" s="79"/>
      <c r="B169" s="80"/>
      <c r="C169" s="73"/>
      <c r="D169" s="73"/>
      <c r="E169" s="73"/>
      <c r="F169" s="73"/>
      <c r="G169" s="73"/>
      <c r="H169" s="73"/>
      <c r="I169" s="73"/>
      <c r="J169" s="73"/>
      <c r="K169" s="73"/>
    </row>
    <row r="170" spans="1:11" ht="12.75">
      <c r="A170" s="79"/>
      <c r="B170" s="80"/>
      <c r="C170" s="73"/>
      <c r="D170" s="73"/>
      <c r="E170" s="73"/>
      <c r="F170" s="73"/>
      <c r="G170" s="73"/>
      <c r="H170" s="73"/>
      <c r="I170" s="73"/>
      <c r="J170" s="73"/>
      <c r="K170" s="73"/>
    </row>
    <row r="171" spans="1:11" ht="12.75">
      <c r="A171" s="79"/>
      <c r="B171" s="80"/>
      <c r="C171" s="73"/>
      <c r="D171" s="73"/>
      <c r="E171" s="73"/>
      <c r="F171" s="73"/>
      <c r="G171" s="73"/>
      <c r="H171" s="73"/>
      <c r="I171" s="73"/>
      <c r="J171" s="73"/>
      <c r="K171" s="73"/>
    </row>
    <row r="172" spans="1:11" ht="12.75">
      <c r="A172" s="79"/>
      <c r="B172" s="80"/>
      <c r="C172" s="73"/>
      <c r="D172" s="73"/>
      <c r="E172" s="73"/>
      <c r="F172" s="73"/>
      <c r="G172" s="73"/>
      <c r="H172" s="73"/>
      <c r="I172" s="73"/>
      <c r="J172" s="73"/>
      <c r="K172" s="73"/>
    </row>
    <row r="173" spans="1:11" ht="12.75">
      <c r="A173" s="79"/>
      <c r="B173" s="80"/>
      <c r="C173" s="73"/>
      <c r="D173" s="73"/>
      <c r="E173" s="73"/>
      <c r="F173" s="73"/>
      <c r="G173" s="73"/>
      <c r="H173" s="73"/>
      <c r="I173" s="73"/>
      <c r="J173" s="73"/>
      <c r="K173" s="73"/>
    </row>
    <row r="174" spans="1:11" ht="12.75">
      <c r="A174" s="79"/>
      <c r="B174" s="80"/>
      <c r="C174" s="73"/>
      <c r="D174" s="73"/>
      <c r="E174" s="73"/>
      <c r="F174" s="73"/>
      <c r="G174" s="73"/>
      <c r="H174" s="73"/>
      <c r="I174" s="73"/>
      <c r="J174" s="73"/>
      <c r="K174" s="73"/>
    </row>
    <row r="175" spans="1:11" ht="12.75">
      <c r="A175" s="79"/>
      <c r="B175" s="80"/>
      <c r="C175" s="73"/>
      <c r="D175" s="73"/>
      <c r="E175" s="73"/>
      <c r="F175" s="73"/>
      <c r="G175" s="73"/>
      <c r="H175" s="73"/>
      <c r="I175" s="73"/>
      <c r="J175" s="73"/>
      <c r="K175" s="73"/>
    </row>
    <row r="176" spans="1:11" ht="12.75">
      <c r="A176" s="79"/>
      <c r="B176" s="80"/>
      <c r="C176" s="73"/>
      <c r="D176" s="73"/>
      <c r="E176" s="73"/>
      <c r="F176" s="73"/>
      <c r="G176" s="73"/>
      <c r="H176" s="73"/>
      <c r="I176" s="73"/>
      <c r="J176" s="73"/>
      <c r="K176" s="73"/>
    </row>
    <row r="177" spans="1:11" ht="12.75">
      <c r="A177" s="79"/>
      <c r="B177" s="80"/>
      <c r="C177" s="73"/>
      <c r="D177" s="73"/>
      <c r="E177" s="73"/>
      <c r="F177" s="73"/>
      <c r="G177" s="73"/>
      <c r="H177" s="73"/>
      <c r="I177" s="73"/>
      <c r="J177" s="73"/>
      <c r="K177" s="73"/>
    </row>
    <row r="178" spans="1:11" ht="12.75">
      <c r="A178" s="79"/>
      <c r="B178" s="80"/>
      <c r="C178" s="73"/>
      <c r="D178" s="73"/>
      <c r="E178" s="73"/>
      <c r="F178" s="73"/>
      <c r="G178" s="73"/>
      <c r="H178" s="73"/>
      <c r="I178" s="73"/>
      <c r="J178" s="73"/>
      <c r="K178" s="73"/>
    </row>
    <row r="179" spans="1:11" ht="12.75">
      <c r="A179" s="79"/>
      <c r="B179" s="80"/>
      <c r="C179" s="73"/>
      <c r="D179" s="73"/>
      <c r="E179" s="73"/>
      <c r="F179" s="73"/>
      <c r="G179" s="73"/>
      <c r="H179" s="73"/>
      <c r="I179" s="73"/>
      <c r="J179" s="73"/>
      <c r="K179" s="73"/>
    </row>
    <row r="180" spans="1:11" ht="12.75">
      <c r="A180" s="79"/>
      <c r="B180" s="80"/>
      <c r="C180" s="73"/>
      <c r="D180" s="73"/>
      <c r="E180" s="73"/>
      <c r="F180" s="73"/>
      <c r="G180" s="73"/>
      <c r="H180" s="73"/>
      <c r="I180" s="73"/>
      <c r="J180" s="73"/>
      <c r="K180" s="73"/>
    </row>
    <row r="181" spans="1:11" ht="12.75">
      <c r="A181" s="79"/>
      <c r="B181" s="80"/>
      <c r="C181" s="73"/>
      <c r="D181" s="73"/>
      <c r="E181" s="73"/>
      <c r="F181" s="73"/>
      <c r="G181" s="73"/>
      <c r="H181" s="73"/>
      <c r="I181" s="73"/>
      <c r="J181" s="73"/>
      <c r="K181" s="73"/>
    </row>
    <row r="182" spans="1:11" ht="12.75">
      <c r="A182" s="79"/>
      <c r="B182" s="80"/>
      <c r="C182" s="73"/>
      <c r="D182" s="73"/>
      <c r="E182" s="73"/>
      <c r="F182" s="73"/>
      <c r="G182" s="73"/>
      <c r="H182" s="73"/>
      <c r="I182" s="73"/>
      <c r="J182" s="73"/>
      <c r="K182" s="73"/>
    </row>
    <row r="183" spans="1:11" ht="12.75">
      <c r="A183" s="79"/>
      <c r="B183" s="80"/>
      <c r="C183" s="73"/>
      <c r="D183" s="73"/>
      <c r="E183" s="73"/>
      <c r="F183" s="73"/>
      <c r="G183" s="73"/>
      <c r="H183" s="73"/>
      <c r="I183" s="73"/>
      <c r="J183" s="73"/>
      <c r="K183" s="73"/>
    </row>
    <row r="184" spans="1:11" ht="12.75">
      <c r="A184" s="79"/>
      <c r="B184" s="80"/>
      <c r="C184" s="73"/>
      <c r="D184" s="73"/>
      <c r="E184" s="73"/>
      <c r="F184" s="73"/>
      <c r="G184" s="73"/>
      <c r="H184" s="73"/>
      <c r="I184" s="73"/>
      <c r="J184" s="73"/>
      <c r="K184" s="73"/>
    </row>
    <row r="185" spans="1:11" ht="12.75">
      <c r="A185" s="79"/>
      <c r="B185" s="80"/>
      <c r="C185" s="73"/>
      <c r="D185" s="73"/>
      <c r="E185" s="73"/>
      <c r="F185" s="73"/>
      <c r="G185" s="73"/>
      <c r="H185" s="73"/>
      <c r="I185" s="73"/>
      <c r="J185" s="73"/>
      <c r="K185" s="73"/>
    </row>
    <row r="186" spans="1:11" ht="12.75">
      <c r="A186" s="79"/>
      <c r="B186" s="80"/>
      <c r="C186" s="73"/>
      <c r="D186" s="73"/>
      <c r="E186" s="73"/>
      <c r="F186" s="73"/>
      <c r="G186" s="73"/>
      <c r="H186" s="73"/>
      <c r="I186" s="73"/>
      <c r="J186" s="73"/>
      <c r="K186" s="73"/>
    </row>
    <row r="187" spans="1:11" ht="12.75">
      <c r="A187" s="79"/>
      <c r="B187" s="80"/>
      <c r="C187" s="73"/>
      <c r="D187" s="73"/>
      <c r="E187" s="73"/>
      <c r="F187" s="73"/>
      <c r="G187" s="73"/>
      <c r="H187" s="73"/>
      <c r="I187" s="73"/>
      <c r="J187" s="73"/>
      <c r="K187" s="73"/>
    </row>
    <row r="188" spans="1:11" ht="12.75">
      <c r="A188" s="79"/>
      <c r="B188" s="80"/>
      <c r="C188" s="73"/>
      <c r="D188" s="73"/>
      <c r="E188" s="73"/>
      <c r="F188" s="73"/>
      <c r="G188" s="73"/>
      <c r="H188" s="73"/>
      <c r="I188" s="73"/>
      <c r="J188" s="73"/>
      <c r="K188" s="73"/>
    </row>
    <row r="189" spans="1:11" ht="12.75">
      <c r="A189" s="79"/>
      <c r="B189" s="80"/>
      <c r="C189" s="73"/>
      <c r="D189" s="73"/>
      <c r="E189" s="73"/>
      <c r="F189" s="73"/>
      <c r="G189" s="73"/>
      <c r="H189" s="73"/>
      <c r="I189" s="73"/>
      <c r="J189" s="73"/>
      <c r="K189" s="73"/>
    </row>
    <row r="190" spans="1:11" ht="12.75">
      <c r="A190" s="79"/>
      <c r="B190" s="80"/>
      <c r="C190" s="73"/>
      <c r="D190" s="73"/>
      <c r="E190" s="73"/>
      <c r="F190" s="73"/>
      <c r="G190" s="73"/>
      <c r="H190" s="73"/>
      <c r="I190" s="73"/>
      <c r="J190" s="73"/>
      <c r="K190" s="73"/>
    </row>
    <row r="191" spans="1:11" ht="12.75">
      <c r="A191" s="79"/>
      <c r="B191" s="80"/>
      <c r="C191" s="73"/>
      <c r="D191" s="73"/>
      <c r="E191" s="73"/>
      <c r="F191" s="73"/>
      <c r="G191" s="73"/>
      <c r="H191" s="73"/>
      <c r="I191" s="73"/>
      <c r="J191" s="73"/>
      <c r="K191" s="73"/>
    </row>
    <row r="192" spans="1:11" ht="12.75">
      <c r="A192" s="79"/>
      <c r="B192" s="80"/>
      <c r="C192" s="73"/>
      <c r="D192" s="73"/>
      <c r="E192" s="73"/>
      <c r="F192" s="73"/>
      <c r="G192" s="73"/>
      <c r="H192" s="73"/>
      <c r="I192" s="73"/>
      <c r="J192" s="73"/>
      <c r="K192" s="73"/>
    </row>
    <row r="193" spans="1:11" ht="12.75">
      <c r="A193" s="79"/>
      <c r="B193" s="80"/>
      <c r="C193" s="73"/>
      <c r="D193" s="73"/>
      <c r="E193" s="73"/>
      <c r="F193" s="73"/>
      <c r="G193" s="73"/>
      <c r="H193" s="73"/>
      <c r="I193" s="73"/>
      <c r="J193" s="73"/>
      <c r="K193" s="73"/>
    </row>
    <row r="194" spans="1:11" ht="12.75">
      <c r="A194" s="79"/>
      <c r="B194" s="80"/>
      <c r="C194" s="73"/>
      <c r="D194" s="73"/>
      <c r="E194" s="73"/>
      <c r="F194" s="73"/>
      <c r="G194" s="73"/>
      <c r="H194" s="73"/>
      <c r="I194" s="73"/>
      <c r="J194" s="73"/>
      <c r="K194" s="73"/>
    </row>
    <row r="195" spans="1:11" ht="12.75">
      <c r="A195" s="79"/>
      <c r="B195" s="80"/>
      <c r="C195" s="73"/>
      <c r="D195" s="73"/>
      <c r="E195" s="73"/>
      <c r="F195" s="73"/>
      <c r="G195" s="73"/>
      <c r="H195" s="73"/>
      <c r="I195" s="73"/>
      <c r="J195" s="73"/>
      <c r="K195" s="73"/>
    </row>
    <row r="196" spans="1:11" ht="12.75">
      <c r="A196" s="79"/>
      <c r="B196" s="80"/>
      <c r="C196" s="73"/>
      <c r="D196" s="73"/>
      <c r="E196" s="73"/>
      <c r="F196" s="73"/>
      <c r="G196" s="73"/>
      <c r="H196" s="73"/>
      <c r="I196" s="73"/>
      <c r="J196" s="73"/>
      <c r="K196" s="73"/>
    </row>
    <row r="197" spans="1:11" ht="12.75">
      <c r="A197" s="79"/>
      <c r="B197" s="80"/>
      <c r="C197" s="73"/>
      <c r="D197" s="73"/>
      <c r="E197" s="73"/>
      <c r="F197" s="73"/>
      <c r="G197" s="73"/>
      <c r="H197" s="73"/>
      <c r="I197" s="73"/>
      <c r="J197" s="73"/>
      <c r="K197" s="73"/>
    </row>
    <row r="198" spans="1:11" ht="12.75">
      <c r="A198" s="79"/>
      <c r="B198" s="80"/>
      <c r="C198" s="73"/>
      <c r="D198" s="73"/>
      <c r="E198" s="73"/>
      <c r="F198" s="73"/>
      <c r="G198" s="73"/>
      <c r="H198" s="73"/>
      <c r="I198" s="73"/>
      <c r="J198" s="73"/>
      <c r="K198" s="73"/>
    </row>
    <row r="199" spans="1:11" ht="12.75">
      <c r="A199" s="79"/>
      <c r="B199" s="80"/>
      <c r="C199" s="73"/>
      <c r="D199" s="73"/>
      <c r="E199" s="73"/>
      <c r="F199" s="73"/>
      <c r="G199" s="73"/>
      <c r="H199" s="73"/>
      <c r="I199" s="73"/>
      <c r="J199" s="73"/>
      <c r="K199" s="73"/>
    </row>
    <row r="200" spans="1:11" ht="12.75">
      <c r="A200" s="79"/>
      <c r="B200" s="80"/>
      <c r="C200" s="73"/>
      <c r="D200" s="73"/>
      <c r="E200" s="73"/>
      <c r="F200" s="73"/>
      <c r="G200" s="73"/>
      <c r="H200" s="73"/>
      <c r="I200" s="73"/>
      <c r="J200" s="73"/>
      <c r="K200" s="73"/>
    </row>
    <row r="201" spans="1:11" ht="12.75">
      <c r="A201" s="79"/>
      <c r="B201" s="80"/>
      <c r="C201" s="73"/>
      <c r="D201" s="73"/>
      <c r="E201" s="73"/>
      <c r="F201" s="73"/>
      <c r="G201" s="73"/>
      <c r="H201" s="73"/>
      <c r="I201" s="73"/>
      <c r="J201" s="73"/>
      <c r="K201" s="73"/>
    </row>
    <row r="202" spans="1:11" ht="12.75">
      <c r="A202" s="79"/>
      <c r="B202" s="80"/>
      <c r="C202" s="73"/>
      <c r="D202" s="73"/>
      <c r="E202" s="73"/>
      <c r="F202" s="73"/>
      <c r="G202" s="73"/>
      <c r="H202" s="73"/>
      <c r="I202" s="73"/>
      <c r="J202" s="73"/>
      <c r="K202" s="73"/>
    </row>
    <row r="203" spans="1:11" ht="12.75">
      <c r="A203" s="79"/>
      <c r="B203" s="80"/>
      <c r="C203" s="73"/>
      <c r="D203" s="73"/>
      <c r="E203" s="73"/>
      <c r="F203" s="73"/>
      <c r="G203" s="73"/>
      <c r="H203" s="73"/>
      <c r="I203" s="73"/>
      <c r="J203" s="73"/>
      <c r="K203" s="73"/>
    </row>
    <row r="204" spans="1:11" ht="12.75">
      <c r="A204" s="79"/>
      <c r="B204" s="80"/>
      <c r="C204" s="73"/>
      <c r="D204" s="73"/>
      <c r="E204" s="73"/>
      <c r="F204" s="73"/>
      <c r="G204" s="73"/>
      <c r="H204" s="73"/>
      <c r="I204" s="73"/>
      <c r="J204" s="73"/>
      <c r="K204" s="73"/>
    </row>
    <row r="205" spans="1:11" ht="12.75">
      <c r="A205" s="79"/>
      <c r="B205" s="80"/>
      <c r="C205" s="73"/>
      <c r="D205" s="73"/>
      <c r="E205" s="73"/>
      <c r="F205" s="73"/>
      <c r="G205" s="73"/>
      <c r="H205" s="73"/>
      <c r="I205" s="73"/>
      <c r="J205" s="73"/>
      <c r="K205" s="73"/>
    </row>
    <row r="206" spans="1:11" ht="12.75">
      <c r="A206" s="79"/>
      <c r="B206" s="80"/>
      <c r="C206" s="73"/>
      <c r="D206" s="73"/>
      <c r="E206" s="73"/>
      <c r="F206" s="73"/>
      <c r="G206" s="73"/>
      <c r="H206" s="73"/>
      <c r="I206" s="73"/>
      <c r="J206" s="73"/>
      <c r="K206" s="73"/>
    </row>
    <row r="207" spans="1:11" ht="12.75">
      <c r="A207" s="79"/>
      <c r="B207" s="80"/>
      <c r="C207" s="73"/>
      <c r="D207" s="73"/>
      <c r="E207" s="73"/>
      <c r="F207" s="73"/>
      <c r="G207" s="73"/>
      <c r="H207" s="73"/>
      <c r="I207" s="73"/>
      <c r="J207" s="73"/>
      <c r="K207" s="73"/>
    </row>
    <row r="208" spans="1:11" ht="12.75">
      <c r="A208" s="79"/>
      <c r="B208" s="80"/>
      <c r="C208" s="73"/>
      <c r="D208" s="73"/>
      <c r="E208" s="73"/>
      <c r="F208" s="73"/>
      <c r="G208" s="73"/>
      <c r="H208" s="73"/>
      <c r="I208" s="73"/>
      <c r="J208" s="73"/>
      <c r="K208" s="73"/>
    </row>
    <row r="209" spans="1:11" ht="12.75">
      <c r="A209" s="79"/>
      <c r="B209" s="80"/>
      <c r="C209" s="73"/>
      <c r="D209" s="73"/>
      <c r="E209" s="73"/>
      <c r="F209" s="73"/>
      <c r="G209" s="73"/>
      <c r="H209" s="73"/>
      <c r="I209" s="73"/>
      <c r="J209" s="73"/>
      <c r="K209" s="73"/>
    </row>
    <row r="210" spans="1:11" ht="12.75">
      <c r="A210" s="79"/>
      <c r="B210" s="80"/>
      <c r="C210" s="73"/>
      <c r="D210" s="73"/>
      <c r="E210" s="73"/>
      <c r="F210" s="73"/>
      <c r="G210" s="73"/>
      <c r="H210" s="73"/>
      <c r="I210" s="73"/>
      <c r="J210" s="73"/>
      <c r="K210" s="73"/>
    </row>
    <row r="211" spans="1:11" ht="12.75">
      <c r="A211" s="79"/>
      <c r="B211" s="80"/>
      <c r="C211" s="73"/>
      <c r="D211" s="73"/>
      <c r="E211" s="73"/>
      <c r="F211" s="73"/>
      <c r="G211" s="73"/>
      <c r="H211" s="73"/>
      <c r="I211" s="73"/>
      <c r="J211" s="73"/>
      <c r="K211" s="73"/>
    </row>
    <row r="212" spans="1:11" ht="12.75">
      <c r="A212" s="79"/>
      <c r="B212" s="80"/>
      <c r="C212" s="73"/>
      <c r="D212" s="73"/>
      <c r="E212" s="73"/>
      <c r="F212" s="73"/>
      <c r="G212" s="73"/>
      <c r="H212" s="73"/>
      <c r="I212" s="73"/>
      <c r="J212" s="73"/>
      <c r="K212" s="73"/>
    </row>
    <row r="213" spans="1:11" ht="12.75">
      <c r="A213" s="79"/>
      <c r="B213" s="80"/>
      <c r="C213" s="73"/>
      <c r="D213" s="73"/>
      <c r="E213" s="73"/>
      <c r="F213" s="73"/>
      <c r="G213" s="73"/>
      <c r="H213" s="73"/>
      <c r="I213" s="73"/>
      <c r="J213" s="73"/>
      <c r="K213" s="73"/>
    </row>
    <row r="214" spans="1:11" ht="12.75">
      <c r="A214" s="79"/>
      <c r="B214" s="80"/>
      <c r="C214" s="73"/>
      <c r="D214" s="73"/>
      <c r="E214" s="73"/>
      <c r="F214" s="73"/>
      <c r="G214" s="73"/>
      <c r="H214" s="73"/>
      <c r="I214" s="73"/>
      <c r="J214" s="73"/>
      <c r="K214" s="73"/>
    </row>
    <row r="215" spans="1:11" ht="12.75">
      <c r="A215" s="79"/>
      <c r="B215" s="80"/>
      <c r="C215" s="73"/>
      <c r="D215" s="73"/>
      <c r="E215" s="73"/>
      <c r="F215" s="73"/>
      <c r="G215" s="73"/>
      <c r="H215" s="73"/>
      <c r="I215" s="73"/>
      <c r="J215" s="73"/>
      <c r="K215" s="73"/>
    </row>
    <row r="216" spans="1:11" ht="12.75">
      <c r="A216" s="79"/>
      <c r="B216" s="80"/>
      <c r="C216" s="73"/>
      <c r="D216" s="73"/>
      <c r="E216" s="73"/>
      <c r="F216" s="73"/>
      <c r="G216" s="73"/>
      <c r="H216" s="73"/>
      <c r="I216" s="73"/>
      <c r="J216" s="73"/>
      <c r="K216" s="73"/>
    </row>
    <row r="217" spans="1:11" ht="12.75">
      <c r="A217" s="79"/>
      <c r="B217" s="80"/>
      <c r="C217" s="73"/>
      <c r="D217" s="73"/>
      <c r="E217" s="73"/>
      <c r="F217" s="73"/>
      <c r="G217" s="73"/>
      <c r="H217" s="73"/>
      <c r="I217" s="73"/>
      <c r="J217" s="73"/>
      <c r="K217" s="73"/>
    </row>
    <row r="218" spans="1:11" ht="12.75">
      <c r="A218" s="79"/>
      <c r="B218" s="80"/>
      <c r="C218" s="73"/>
      <c r="D218" s="73"/>
      <c r="E218" s="73"/>
      <c r="F218" s="73"/>
      <c r="G218" s="73"/>
      <c r="H218" s="73"/>
      <c r="I218" s="73"/>
      <c r="J218" s="73"/>
      <c r="K218" s="73"/>
    </row>
    <row r="219" spans="1:11" ht="12.75">
      <c r="A219" s="79"/>
      <c r="B219" s="80"/>
      <c r="C219" s="73"/>
      <c r="D219" s="73"/>
      <c r="E219" s="73"/>
      <c r="F219" s="73"/>
      <c r="G219" s="73"/>
      <c r="H219" s="73"/>
      <c r="I219" s="73"/>
      <c r="J219" s="73"/>
      <c r="K219" s="73"/>
    </row>
    <row r="220" spans="1:11" ht="12.75">
      <c r="A220" s="79"/>
      <c r="B220" s="80"/>
      <c r="C220" s="73"/>
      <c r="D220" s="73"/>
      <c r="E220" s="73"/>
      <c r="F220" s="73"/>
      <c r="G220" s="73"/>
      <c r="H220" s="73"/>
      <c r="I220" s="73"/>
      <c r="J220" s="73"/>
      <c r="K220" s="73"/>
    </row>
    <row r="221" spans="1:11" ht="12.75">
      <c r="A221" s="79"/>
      <c r="B221" s="80"/>
      <c r="C221" s="73"/>
      <c r="D221" s="73"/>
      <c r="E221" s="73"/>
      <c r="F221" s="73"/>
      <c r="G221" s="73"/>
      <c r="H221" s="73"/>
      <c r="I221" s="73"/>
      <c r="J221" s="73"/>
      <c r="K221" s="73"/>
    </row>
    <row r="222" spans="1:11" ht="12.75">
      <c r="A222" s="79"/>
      <c r="B222" s="80"/>
      <c r="C222" s="73"/>
      <c r="D222" s="73"/>
      <c r="E222" s="73"/>
      <c r="F222" s="73"/>
      <c r="G222" s="73"/>
      <c r="H222" s="73"/>
      <c r="I222" s="73"/>
      <c r="J222" s="73"/>
      <c r="K222" s="73"/>
    </row>
    <row r="223" spans="1:11" ht="12.75">
      <c r="A223" s="79"/>
      <c r="B223" s="80"/>
      <c r="C223" s="73"/>
      <c r="D223" s="73"/>
      <c r="E223" s="73"/>
      <c r="F223" s="73"/>
      <c r="G223" s="73"/>
      <c r="H223" s="73"/>
      <c r="I223" s="73"/>
      <c r="J223" s="73"/>
      <c r="K223" s="73"/>
    </row>
    <row r="224" spans="1:11" ht="12.75">
      <c r="A224" s="79"/>
      <c r="B224" s="80"/>
      <c r="C224" s="73"/>
      <c r="D224" s="73"/>
      <c r="E224" s="73"/>
      <c r="F224" s="73"/>
      <c r="G224" s="73"/>
      <c r="H224" s="73"/>
      <c r="I224" s="73"/>
      <c r="J224" s="73"/>
      <c r="K224" s="73"/>
    </row>
    <row r="225" spans="1:11" ht="12.75">
      <c r="A225" s="79"/>
      <c r="B225" s="80"/>
      <c r="C225" s="73"/>
      <c r="D225" s="73"/>
      <c r="E225" s="73"/>
      <c r="F225" s="73"/>
      <c r="G225" s="73"/>
      <c r="H225" s="73"/>
      <c r="I225" s="73"/>
      <c r="J225" s="73"/>
      <c r="K225" s="73"/>
    </row>
    <row r="226" spans="1:11" ht="12.75">
      <c r="A226" s="79"/>
      <c r="B226" s="80"/>
      <c r="C226" s="73"/>
      <c r="D226" s="73"/>
      <c r="E226" s="73"/>
      <c r="F226" s="73"/>
      <c r="G226" s="73"/>
      <c r="H226" s="73"/>
      <c r="I226" s="73"/>
      <c r="J226" s="73"/>
      <c r="K226" s="73"/>
    </row>
    <row r="227" spans="1:11" ht="12.75">
      <c r="A227" s="79"/>
      <c r="B227" s="80"/>
      <c r="C227" s="73"/>
      <c r="D227" s="73"/>
      <c r="E227" s="73"/>
      <c r="F227" s="73"/>
      <c r="G227" s="73"/>
      <c r="H227" s="73"/>
      <c r="I227" s="73"/>
      <c r="J227" s="73"/>
      <c r="K227" s="73"/>
    </row>
    <row r="228" spans="1:11" ht="12.75">
      <c r="A228" s="79"/>
      <c r="B228" s="80"/>
      <c r="C228" s="73"/>
      <c r="D228" s="73"/>
      <c r="E228" s="73"/>
      <c r="F228" s="73"/>
      <c r="G228" s="73"/>
      <c r="H228" s="73"/>
      <c r="I228" s="73"/>
      <c r="J228" s="73"/>
      <c r="K228" s="73"/>
    </row>
    <row r="229" spans="1:11" ht="12.75">
      <c r="A229" s="79"/>
      <c r="B229" s="80"/>
      <c r="C229" s="73"/>
      <c r="D229" s="73"/>
      <c r="E229" s="73"/>
      <c r="F229" s="73"/>
      <c r="G229" s="73"/>
      <c r="H229" s="73"/>
      <c r="I229" s="73"/>
      <c r="J229" s="73"/>
      <c r="K229" s="73"/>
    </row>
    <row r="230" spans="1:11" ht="12.75">
      <c r="A230" s="79"/>
      <c r="B230" s="80"/>
      <c r="C230" s="73"/>
      <c r="D230" s="73"/>
      <c r="E230" s="73"/>
      <c r="F230" s="73"/>
      <c r="G230" s="73"/>
      <c r="H230" s="73"/>
      <c r="I230" s="73"/>
      <c r="J230" s="73"/>
      <c r="K230" s="73"/>
    </row>
    <row r="231" spans="1:11" ht="12.75">
      <c r="A231" s="79"/>
      <c r="B231" s="80"/>
      <c r="C231" s="73"/>
      <c r="D231" s="73"/>
      <c r="E231" s="73"/>
      <c r="F231" s="73"/>
      <c r="G231" s="73"/>
      <c r="H231" s="73"/>
      <c r="I231" s="73"/>
      <c r="J231" s="73"/>
      <c r="K231" s="73"/>
    </row>
    <row r="232" spans="1:11" ht="12.75">
      <c r="A232" s="79"/>
      <c r="B232" s="80"/>
      <c r="C232" s="73"/>
      <c r="D232" s="73"/>
      <c r="E232" s="73"/>
      <c r="F232" s="73"/>
      <c r="G232" s="73"/>
      <c r="H232" s="73"/>
      <c r="I232" s="73"/>
      <c r="J232" s="73"/>
      <c r="K232" s="73"/>
    </row>
    <row r="233" spans="1:11" ht="12.75">
      <c r="A233" s="79"/>
      <c r="B233" s="80"/>
      <c r="C233" s="73"/>
      <c r="D233" s="73"/>
      <c r="E233" s="73"/>
      <c r="F233" s="73"/>
      <c r="G233" s="73"/>
      <c r="H233" s="73"/>
      <c r="I233" s="73"/>
      <c r="J233" s="73"/>
      <c r="K233" s="73"/>
    </row>
    <row r="234" spans="1:11" ht="12.75">
      <c r="A234" s="79"/>
      <c r="B234" s="80"/>
      <c r="C234" s="73"/>
      <c r="D234" s="73"/>
      <c r="E234" s="73"/>
      <c r="F234" s="73"/>
      <c r="G234" s="73"/>
      <c r="H234" s="73"/>
      <c r="I234" s="73"/>
      <c r="J234" s="73"/>
      <c r="K234" s="73"/>
    </row>
    <row r="235" spans="1:11" ht="12.75">
      <c r="A235" s="79"/>
      <c r="B235" s="80"/>
      <c r="C235" s="73"/>
      <c r="D235" s="73"/>
      <c r="E235" s="73"/>
      <c r="F235" s="73"/>
      <c r="G235" s="73"/>
      <c r="H235" s="73"/>
      <c r="I235" s="73"/>
      <c r="J235" s="73"/>
      <c r="K235" s="73"/>
    </row>
    <row r="236" spans="1:11" ht="12.75">
      <c r="A236" s="79"/>
      <c r="B236" s="80"/>
      <c r="C236" s="73"/>
      <c r="D236" s="73"/>
      <c r="E236" s="73"/>
      <c r="F236" s="73"/>
      <c r="G236" s="73"/>
      <c r="H236" s="73"/>
      <c r="I236" s="73"/>
      <c r="J236" s="73"/>
      <c r="K236" s="73"/>
    </row>
    <row r="237" spans="1:11" ht="12.75">
      <c r="A237" s="79"/>
      <c r="B237" s="80"/>
      <c r="C237" s="73"/>
      <c r="D237" s="73"/>
      <c r="E237" s="73"/>
      <c r="F237" s="73"/>
      <c r="G237" s="73"/>
      <c r="H237" s="73"/>
      <c r="I237" s="73"/>
      <c r="J237" s="73"/>
      <c r="K237" s="73"/>
    </row>
    <row r="238" spans="1:11" ht="12.75">
      <c r="A238" s="79"/>
      <c r="B238" s="80"/>
      <c r="C238" s="73"/>
      <c r="D238" s="73"/>
      <c r="E238" s="73"/>
      <c r="F238" s="73"/>
      <c r="G238" s="73"/>
      <c r="H238" s="73"/>
      <c r="I238" s="73"/>
      <c r="J238" s="73"/>
      <c r="K238" s="73"/>
    </row>
    <row r="239" spans="1:11" ht="12.75">
      <c r="A239" s="79"/>
      <c r="B239" s="80"/>
      <c r="C239" s="73"/>
      <c r="D239" s="73"/>
      <c r="E239" s="73"/>
      <c r="F239" s="73"/>
      <c r="G239" s="73"/>
      <c r="H239" s="73"/>
      <c r="I239" s="73"/>
      <c r="J239" s="73"/>
      <c r="K239" s="73"/>
    </row>
    <row r="240" spans="1:11" ht="12.75">
      <c r="A240" s="79"/>
      <c r="B240" s="80"/>
      <c r="C240" s="73"/>
      <c r="D240" s="73"/>
      <c r="E240" s="73"/>
      <c r="F240" s="73"/>
      <c r="G240" s="73"/>
      <c r="H240" s="73"/>
      <c r="I240" s="73"/>
      <c r="J240" s="73"/>
      <c r="K240" s="73"/>
    </row>
    <row r="241" spans="1:11" ht="12.75">
      <c r="A241" s="79"/>
      <c r="B241" s="80"/>
      <c r="C241" s="73"/>
      <c r="D241" s="73"/>
      <c r="E241" s="73"/>
      <c r="F241" s="73"/>
      <c r="G241" s="73"/>
      <c r="H241" s="73"/>
      <c r="I241" s="73"/>
      <c r="J241" s="73"/>
      <c r="K241" s="73"/>
    </row>
    <row r="242" spans="1:11" ht="12.75">
      <c r="A242" s="79"/>
      <c r="B242" s="80"/>
      <c r="C242" s="73"/>
      <c r="D242" s="73"/>
      <c r="E242" s="73"/>
      <c r="F242" s="73"/>
      <c r="G242" s="73"/>
      <c r="H242" s="73"/>
      <c r="I242" s="73"/>
      <c r="J242" s="73"/>
      <c r="K242" s="73"/>
    </row>
    <row r="243" spans="1:11" ht="12.75">
      <c r="A243" s="79"/>
      <c r="B243" s="80"/>
      <c r="C243" s="73"/>
      <c r="D243" s="73"/>
      <c r="E243" s="73"/>
      <c r="F243" s="73"/>
      <c r="G243" s="73"/>
      <c r="H243" s="73"/>
      <c r="I243" s="73"/>
      <c r="J243" s="73"/>
      <c r="K243" s="73"/>
    </row>
    <row r="244" spans="1:11" ht="12.75">
      <c r="A244" s="79"/>
      <c r="B244" s="80"/>
      <c r="C244" s="73"/>
      <c r="D244" s="73"/>
      <c r="E244" s="73"/>
      <c r="F244" s="73"/>
      <c r="G244" s="73"/>
      <c r="H244" s="73"/>
      <c r="I244" s="73"/>
      <c r="J244" s="73"/>
      <c r="K244" s="73"/>
    </row>
    <row r="245" spans="1:11" ht="12.75">
      <c r="A245" s="79"/>
      <c r="B245" s="80"/>
      <c r="C245" s="73"/>
      <c r="D245" s="73"/>
      <c r="E245" s="73"/>
      <c r="F245" s="73"/>
      <c r="G245" s="73"/>
      <c r="H245" s="73"/>
      <c r="I245" s="73"/>
      <c r="J245" s="73"/>
      <c r="K245" s="73"/>
    </row>
    <row r="246" spans="1:11" ht="12.75">
      <c r="A246" s="79"/>
      <c r="B246" s="80"/>
      <c r="C246" s="73"/>
      <c r="D246" s="73"/>
      <c r="E246" s="73"/>
      <c r="F246" s="73"/>
      <c r="G246" s="73"/>
      <c r="H246" s="73"/>
      <c r="I246" s="73"/>
      <c r="J246" s="73"/>
      <c r="K246" s="73"/>
    </row>
    <row r="247" spans="1:11" ht="12.75">
      <c r="A247" s="79"/>
      <c r="B247" s="80"/>
      <c r="C247" s="73"/>
      <c r="D247" s="73"/>
      <c r="E247" s="73"/>
      <c r="F247" s="73"/>
      <c r="G247" s="73"/>
      <c r="H247" s="73"/>
      <c r="I247" s="73"/>
      <c r="J247" s="73"/>
      <c r="K247" s="73"/>
    </row>
    <row r="248" spans="1:11" ht="12.75">
      <c r="A248" s="79"/>
      <c r="B248" s="80"/>
      <c r="C248" s="73"/>
      <c r="D248" s="73"/>
      <c r="E248" s="73"/>
      <c r="F248" s="73"/>
      <c r="G248" s="73"/>
      <c r="H248" s="73"/>
      <c r="I248" s="73"/>
      <c r="J248" s="73"/>
      <c r="K248" s="73"/>
    </row>
    <row r="249" spans="1:11" ht="12.75">
      <c r="A249" s="79"/>
      <c r="B249" s="80"/>
      <c r="C249" s="73"/>
      <c r="D249" s="73"/>
      <c r="E249" s="73"/>
      <c r="F249" s="73"/>
      <c r="G249" s="73"/>
      <c r="H249" s="73"/>
      <c r="I249" s="73"/>
      <c r="J249" s="73"/>
      <c r="K249" s="73"/>
    </row>
    <row r="250" spans="1:11" ht="12.75">
      <c r="A250" s="79"/>
      <c r="B250" s="80"/>
      <c r="C250" s="73"/>
      <c r="D250" s="73"/>
      <c r="E250" s="73"/>
      <c r="F250" s="73"/>
      <c r="G250" s="73"/>
      <c r="H250" s="73"/>
      <c r="I250" s="73"/>
      <c r="J250" s="73"/>
      <c r="K250" s="73"/>
    </row>
    <row r="251" spans="1:11" ht="12.75">
      <c r="A251" s="79"/>
      <c r="B251" s="80"/>
      <c r="C251" s="73"/>
      <c r="D251" s="73"/>
      <c r="E251" s="73"/>
      <c r="F251" s="73"/>
      <c r="G251" s="73"/>
      <c r="H251" s="73"/>
      <c r="I251" s="73"/>
      <c r="J251" s="73"/>
      <c r="K251" s="73"/>
    </row>
    <row r="252" spans="1:11" ht="12.75">
      <c r="A252" s="79"/>
      <c r="B252" s="80"/>
      <c r="C252" s="73"/>
      <c r="D252" s="73"/>
      <c r="E252" s="73"/>
      <c r="F252" s="73"/>
      <c r="G252" s="73"/>
      <c r="H252" s="73"/>
      <c r="I252" s="73"/>
      <c r="J252" s="73"/>
      <c r="K252" s="73"/>
    </row>
    <row r="253" spans="1:11" ht="12.75">
      <c r="A253" s="79"/>
      <c r="B253" s="80"/>
      <c r="C253" s="73"/>
      <c r="D253" s="73"/>
      <c r="E253" s="73"/>
      <c r="F253" s="73"/>
      <c r="G253" s="73"/>
      <c r="H253" s="73"/>
      <c r="I253" s="73"/>
      <c r="J253" s="73"/>
      <c r="K253" s="73"/>
    </row>
    <row r="254" spans="1:11" ht="12.75">
      <c r="A254" s="79"/>
      <c r="B254" s="80"/>
      <c r="C254" s="73"/>
      <c r="D254" s="73"/>
      <c r="E254" s="73"/>
      <c r="F254" s="73"/>
      <c r="G254" s="73"/>
      <c r="H254" s="73"/>
      <c r="I254" s="73"/>
      <c r="J254" s="73"/>
      <c r="K254" s="73"/>
    </row>
    <row r="255" spans="1:11" ht="12.75">
      <c r="A255" s="79"/>
      <c r="B255" s="80"/>
      <c r="C255" s="73"/>
      <c r="D255" s="73"/>
      <c r="E255" s="73"/>
      <c r="F255" s="73"/>
      <c r="G255" s="73"/>
      <c r="H255" s="73"/>
      <c r="I255" s="73"/>
      <c r="J255" s="73"/>
      <c r="K255" s="73"/>
    </row>
    <row r="256" spans="1:11" ht="12.75">
      <c r="A256" s="79"/>
      <c r="B256" s="80"/>
      <c r="C256" s="73"/>
      <c r="D256" s="73"/>
      <c r="E256" s="73"/>
      <c r="F256" s="73"/>
      <c r="G256" s="73"/>
      <c r="H256" s="73"/>
      <c r="I256" s="73"/>
      <c r="J256" s="73"/>
      <c r="K256" s="73"/>
    </row>
    <row r="257" spans="1:11" ht="12.75">
      <c r="A257" s="79"/>
      <c r="B257" s="80"/>
      <c r="C257" s="73"/>
      <c r="D257" s="73"/>
      <c r="E257" s="73"/>
      <c r="F257" s="73"/>
      <c r="G257" s="73"/>
      <c r="H257" s="73"/>
      <c r="I257" s="73"/>
      <c r="J257" s="73"/>
      <c r="K257" s="73"/>
    </row>
    <row r="258" spans="1:11" ht="12.75">
      <c r="A258" s="79"/>
      <c r="B258" s="80"/>
      <c r="C258" s="73"/>
      <c r="D258" s="73"/>
      <c r="E258" s="73"/>
      <c r="F258" s="73"/>
      <c r="G258" s="73"/>
      <c r="H258" s="73"/>
      <c r="I258" s="73"/>
      <c r="J258" s="73"/>
      <c r="K258" s="73"/>
    </row>
    <row r="259" spans="1:11" ht="12.75">
      <c r="A259" s="79"/>
      <c r="B259" s="80"/>
      <c r="C259" s="73"/>
      <c r="D259" s="73"/>
      <c r="E259" s="73"/>
      <c r="F259" s="73"/>
      <c r="G259" s="73"/>
      <c r="H259" s="73"/>
      <c r="I259" s="73"/>
      <c r="J259" s="73"/>
      <c r="K259" s="73"/>
    </row>
    <row r="260" spans="1:11" ht="12.75">
      <c r="A260" s="79"/>
      <c r="B260" s="80"/>
      <c r="C260" s="73"/>
      <c r="D260" s="73"/>
      <c r="E260" s="73"/>
      <c r="F260" s="73"/>
      <c r="G260" s="73"/>
      <c r="H260" s="73"/>
      <c r="I260" s="73"/>
      <c r="J260" s="73"/>
      <c r="K260" s="73"/>
    </row>
    <row r="261" spans="1:11" ht="12.75">
      <c r="A261" s="79"/>
      <c r="B261" s="80"/>
      <c r="C261" s="73"/>
      <c r="D261" s="73"/>
      <c r="E261" s="73"/>
      <c r="F261" s="73"/>
      <c r="G261" s="73"/>
      <c r="H261" s="73"/>
      <c r="I261" s="73"/>
      <c r="J261" s="73"/>
      <c r="K261" s="73"/>
    </row>
    <row r="262" spans="1:11" ht="12.75">
      <c r="A262" s="79"/>
      <c r="B262" s="80"/>
      <c r="C262" s="73"/>
      <c r="D262" s="73"/>
      <c r="E262" s="73"/>
      <c r="F262" s="73"/>
      <c r="G262" s="73"/>
      <c r="H262" s="73"/>
      <c r="I262" s="73"/>
      <c r="J262" s="73"/>
      <c r="K262" s="73"/>
    </row>
    <row r="263" spans="1:11" ht="12.75">
      <c r="A263" s="79"/>
      <c r="B263" s="80"/>
      <c r="C263" s="73"/>
      <c r="D263" s="73"/>
      <c r="E263" s="73"/>
      <c r="F263" s="73"/>
      <c r="G263" s="73"/>
      <c r="H263" s="73"/>
      <c r="I263" s="73"/>
      <c r="J263" s="73"/>
      <c r="K263" s="73"/>
    </row>
    <row r="264" spans="1:11" ht="12.75">
      <c r="A264" s="79"/>
      <c r="B264" s="80"/>
      <c r="C264" s="73"/>
      <c r="D264" s="73"/>
      <c r="E264" s="73"/>
      <c r="F264" s="73"/>
      <c r="G264" s="73"/>
      <c r="H264" s="73"/>
      <c r="I264" s="73"/>
      <c r="J264" s="73"/>
      <c r="K264" s="73"/>
    </row>
    <row r="265" spans="1:11" ht="12.75">
      <c r="A265" s="79"/>
      <c r="B265" s="80"/>
      <c r="C265" s="73"/>
      <c r="D265" s="73"/>
      <c r="E265" s="73"/>
      <c r="F265" s="73"/>
      <c r="G265" s="73"/>
      <c r="H265" s="73"/>
      <c r="I265" s="73"/>
      <c r="J265" s="73"/>
      <c r="K265" s="73"/>
    </row>
    <row r="266" spans="1:11" ht="12.75">
      <c r="A266" s="79"/>
      <c r="B266" s="80"/>
      <c r="C266" s="73"/>
      <c r="D266" s="73"/>
      <c r="E266" s="73"/>
      <c r="F266" s="73"/>
      <c r="G266" s="73"/>
      <c r="H266" s="73"/>
      <c r="I266" s="73"/>
      <c r="J266" s="73"/>
      <c r="K266" s="73"/>
    </row>
    <row r="267" spans="1:11" ht="12.75">
      <c r="A267" s="79"/>
      <c r="B267" s="80"/>
      <c r="C267" s="73"/>
      <c r="D267" s="73"/>
      <c r="E267" s="73"/>
      <c r="F267" s="73"/>
      <c r="G267" s="73"/>
      <c r="H267" s="73"/>
      <c r="I267" s="73"/>
      <c r="J267" s="73"/>
      <c r="K267" s="73"/>
    </row>
    <row r="268" spans="1:11" ht="12.75">
      <c r="A268" s="79"/>
      <c r="B268" s="80"/>
      <c r="C268" s="73"/>
      <c r="D268" s="73"/>
      <c r="E268" s="73"/>
      <c r="F268" s="73"/>
      <c r="G268" s="73"/>
      <c r="H268" s="73"/>
      <c r="I268" s="73"/>
      <c r="J268" s="73"/>
      <c r="K268" s="73"/>
    </row>
    <row r="269" spans="1:11" ht="12.75">
      <c r="A269" s="79"/>
      <c r="B269" s="80"/>
      <c r="C269" s="73"/>
      <c r="D269" s="73"/>
      <c r="E269" s="73"/>
      <c r="F269" s="73"/>
      <c r="G269" s="73"/>
      <c r="H269" s="73"/>
      <c r="I269" s="73"/>
      <c r="J269" s="73"/>
      <c r="K269" s="73"/>
    </row>
    <row r="270" spans="1:11" ht="12.75">
      <c r="A270" s="79"/>
      <c r="B270" s="80"/>
      <c r="C270" s="73"/>
      <c r="D270" s="73"/>
      <c r="E270" s="73"/>
      <c r="F270" s="73"/>
      <c r="G270" s="73"/>
      <c r="H270" s="73"/>
      <c r="I270" s="73"/>
      <c r="J270" s="73"/>
      <c r="K270" s="73"/>
    </row>
    <row r="271" spans="1:11" ht="12.75">
      <c r="A271" s="79"/>
      <c r="B271" s="80"/>
      <c r="C271" s="73"/>
      <c r="D271" s="73"/>
      <c r="E271" s="73"/>
      <c r="F271" s="73"/>
      <c r="G271" s="73"/>
      <c r="H271" s="73"/>
      <c r="I271" s="73"/>
      <c r="J271" s="73"/>
      <c r="K271" s="73"/>
    </row>
    <row r="272" spans="1:11" ht="12.75">
      <c r="A272" s="79"/>
      <c r="B272" s="80"/>
      <c r="C272" s="73"/>
      <c r="D272" s="73"/>
      <c r="E272" s="73"/>
      <c r="F272" s="73"/>
      <c r="G272" s="73"/>
      <c r="H272" s="73"/>
      <c r="I272" s="73"/>
      <c r="J272" s="73"/>
      <c r="K272" s="73"/>
    </row>
    <row r="273" spans="1:11" ht="12.75">
      <c r="A273" s="79"/>
      <c r="B273" s="80"/>
      <c r="C273" s="73"/>
      <c r="D273" s="73"/>
      <c r="E273" s="73"/>
      <c r="F273" s="73"/>
      <c r="G273" s="73"/>
      <c r="H273" s="73"/>
      <c r="I273" s="73"/>
      <c r="J273" s="73"/>
      <c r="K273" s="73"/>
    </row>
    <row r="274" spans="1:11" ht="12.75">
      <c r="A274" s="79"/>
      <c r="B274" s="80"/>
      <c r="C274" s="73"/>
      <c r="D274" s="73"/>
      <c r="E274" s="73"/>
      <c r="F274" s="73"/>
      <c r="G274" s="73"/>
      <c r="H274" s="73"/>
      <c r="I274" s="73"/>
      <c r="J274" s="73"/>
      <c r="K274" s="73"/>
    </row>
    <row r="275" spans="1:11" ht="12.75">
      <c r="A275" s="79"/>
      <c r="B275" s="80"/>
      <c r="C275" s="73"/>
      <c r="D275" s="73"/>
      <c r="E275" s="73"/>
      <c r="F275" s="73"/>
      <c r="G275" s="73"/>
      <c r="H275" s="73"/>
      <c r="I275" s="73"/>
      <c r="J275" s="73"/>
      <c r="K275" s="73"/>
    </row>
    <row r="276" spans="1:11" ht="12.75">
      <c r="A276" s="79"/>
      <c r="B276" s="80"/>
      <c r="C276" s="73"/>
      <c r="D276" s="73"/>
      <c r="E276" s="73"/>
      <c r="F276" s="73"/>
      <c r="G276" s="73"/>
      <c r="H276" s="73"/>
      <c r="I276" s="73"/>
      <c r="J276" s="73"/>
      <c r="K276" s="73"/>
    </row>
    <row r="277" spans="1:11" ht="12.75">
      <c r="A277" s="79"/>
      <c r="B277" s="80"/>
      <c r="C277" s="73"/>
      <c r="D277" s="73"/>
      <c r="E277" s="73"/>
      <c r="F277" s="73"/>
      <c r="G277" s="73"/>
      <c r="H277" s="73"/>
      <c r="I277" s="73"/>
      <c r="J277" s="73"/>
      <c r="K277" s="73"/>
    </row>
    <row r="278" spans="1:11" ht="12.75">
      <c r="A278" s="79"/>
      <c r="B278" s="80"/>
      <c r="C278" s="73"/>
      <c r="D278" s="73"/>
      <c r="E278" s="73"/>
      <c r="F278" s="73"/>
      <c r="G278" s="73"/>
      <c r="H278" s="73"/>
      <c r="I278" s="73"/>
      <c r="J278" s="73"/>
      <c r="K278" s="73"/>
    </row>
    <row r="279" spans="1:11" ht="12.75">
      <c r="A279" s="79"/>
      <c r="B279" s="80"/>
      <c r="C279" s="73"/>
      <c r="D279" s="73"/>
      <c r="E279" s="73"/>
      <c r="F279" s="73"/>
      <c r="G279" s="73"/>
      <c r="H279" s="73"/>
      <c r="I279" s="73"/>
      <c r="J279" s="73"/>
      <c r="K279" s="73"/>
    </row>
    <row r="280" spans="1:11" ht="12.75">
      <c r="A280" s="79"/>
      <c r="B280" s="80"/>
      <c r="C280" s="73"/>
      <c r="D280" s="73"/>
      <c r="E280" s="73"/>
      <c r="F280" s="73"/>
      <c r="G280" s="73"/>
      <c r="H280" s="73"/>
      <c r="I280" s="73"/>
      <c r="J280" s="73"/>
      <c r="K280" s="73"/>
    </row>
    <row r="281" spans="1:11" ht="12.75">
      <c r="A281" s="79"/>
      <c r="B281" s="80"/>
      <c r="C281" s="73"/>
      <c r="D281" s="73"/>
      <c r="E281" s="73"/>
      <c r="F281" s="73"/>
      <c r="G281" s="73"/>
      <c r="H281" s="73"/>
      <c r="I281" s="73"/>
      <c r="J281" s="73"/>
      <c r="K281" s="73"/>
    </row>
    <row r="282" spans="1:11" ht="12.75">
      <c r="A282" s="79"/>
      <c r="B282" s="80"/>
      <c r="C282" s="73"/>
      <c r="D282" s="73"/>
      <c r="E282" s="73"/>
      <c r="F282" s="73"/>
      <c r="G282" s="73"/>
      <c r="H282" s="73"/>
      <c r="I282" s="73"/>
      <c r="J282" s="73"/>
      <c r="K282" s="73"/>
    </row>
    <row r="283" spans="1:11" ht="12.75">
      <c r="A283" s="79"/>
      <c r="B283" s="80"/>
      <c r="C283" s="73"/>
      <c r="D283" s="73"/>
      <c r="E283" s="73"/>
      <c r="F283" s="73"/>
      <c r="G283" s="73"/>
      <c r="H283" s="73"/>
      <c r="I283" s="73"/>
      <c r="J283" s="73"/>
      <c r="K283" s="73"/>
    </row>
    <row r="284" spans="1:11" ht="12.75">
      <c r="A284" s="79"/>
      <c r="B284" s="80"/>
      <c r="C284" s="73"/>
      <c r="D284" s="73"/>
      <c r="E284" s="73"/>
      <c r="F284" s="73"/>
      <c r="G284" s="73"/>
      <c r="H284" s="73"/>
      <c r="I284" s="73"/>
      <c r="J284" s="73"/>
      <c r="K284" s="73"/>
    </row>
    <row r="285" spans="1:11" ht="12.75">
      <c r="A285" s="79"/>
      <c r="B285" s="80"/>
      <c r="C285" s="73"/>
      <c r="D285" s="73"/>
      <c r="E285" s="73"/>
      <c r="F285" s="73"/>
      <c r="G285" s="73"/>
      <c r="H285" s="73"/>
      <c r="I285" s="73"/>
      <c r="J285" s="73"/>
      <c r="K285" s="73"/>
    </row>
    <row r="286" spans="1:11" ht="12.75">
      <c r="A286" s="79"/>
      <c r="B286" s="80"/>
      <c r="C286" s="73"/>
      <c r="D286" s="73"/>
      <c r="E286" s="73"/>
      <c r="F286" s="73"/>
      <c r="G286" s="73"/>
      <c r="H286" s="73"/>
      <c r="I286" s="73"/>
      <c r="J286" s="73"/>
      <c r="K286" s="73"/>
    </row>
    <row r="287" spans="1:11" ht="12.75">
      <c r="A287" s="79"/>
      <c r="B287" s="80"/>
      <c r="C287" s="73"/>
      <c r="D287" s="73"/>
      <c r="E287" s="73"/>
      <c r="F287" s="73"/>
      <c r="G287" s="73"/>
      <c r="H287" s="73"/>
      <c r="I287" s="73"/>
      <c r="J287" s="73"/>
      <c r="K287" s="73"/>
    </row>
    <row r="288" spans="1:11" ht="12.75">
      <c r="A288" s="79"/>
      <c r="B288" s="80"/>
      <c r="C288" s="73"/>
      <c r="D288" s="73"/>
      <c r="E288" s="73"/>
      <c r="F288" s="73"/>
      <c r="G288" s="73"/>
      <c r="H288" s="73"/>
      <c r="I288" s="73"/>
      <c r="J288" s="73"/>
      <c r="K288" s="73"/>
    </row>
    <row r="289" spans="1:11" ht="12.75">
      <c r="A289" s="79"/>
      <c r="B289" s="80"/>
      <c r="C289" s="73"/>
      <c r="D289" s="73"/>
      <c r="E289" s="73"/>
      <c r="F289" s="73"/>
      <c r="G289" s="73"/>
      <c r="H289" s="73"/>
      <c r="I289" s="73"/>
      <c r="J289" s="73"/>
      <c r="K289" s="73"/>
    </row>
    <row r="290" spans="1:11" ht="12.75">
      <c r="A290" s="79"/>
      <c r="B290" s="80"/>
      <c r="C290" s="73"/>
      <c r="D290" s="73"/>
      <c r="E290" s="73"/>
      <c r="F290" s="73"/>
      <c r="G290" s="73"/>
      <c r="H290" s="73"/>
      <c r="I290" s="73"/>
      <c r="J290" s="73"/>
      <c r="K290" s="73"/>
    </row>
    <row r="291" spans="1:11" ht="12.75">
      <c r="A291" s="79"/>
      <c r="B291" s="80"/>
      <c r="C291" s="73"/>
      <c r="D291" s="73"/>
      <c r="E291" s="73"/>
      <c r="F291" s="73"/>
      <c r="G291" s="73"/>
      <c r="H291" s="73"/>
      <c r="I291" s="73"/>
      <c r="J291" s="73"/>
      <c r="K291" s="73"/>
    </row>
    <row r="292" spans="1:11" ht="12.75">
      <c r="A292" s="79"/>
      <c r="B292" s="80"/>
      <c r="C292" s="73"/>
      <c r="D292" s="73"/>
      <c r="E292" s="73"/>
      <c r="F292" s="73"/>
      <c r="G292" s="73"/>
      <c r="H292" s="73"/>
      <c r="I292" s="73"/>
      <c r="J292" s="73"/>
      <c r="K292" s="73"/>
    </row>
    <row r="293" spans="1:11" ht="12.75">
      <c r="A293" s="79"/>
      <c r="B293" s="80"/>
      <c r="C293" s="73"/>
      <c r="D293" s="73"/>
      <c r="E293" s="73"/>
      <c r="F293" s="73"/>
      <c r="G293" s="73"/>
      <c r="H293" s="73"/>
      <c r="I293" s="73"/>
      <c r="J293" s="73"/>
      <c r="K293" s="7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M14" sqref="M1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188</v>
      </c>
      <c r="B1" s="55" t="s">
        <v>209</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0</v>
      </c>
      <c r="D4" s="53">
        <v>29610.93029308319</v>
      </c>
      <c r="E4" s="54">
        <v>29610.93029308319</v>
      </c>
      <c r="F4" s="53">
        <v>729.6008955346919</v>
      </c>
      <c r="G4" s="53">
        <v>0</v>
      </c>
      <c r="H4" s="53">
        <v>33352.35972416634</v>
      </c>
      <c r="I4" s="54">
        <v>63692.89091278422</v>
      </c>
      <c r="J4" s="72"/>
      <c r="K4" s="53">
        <v>20220.185051422766</v>
      </c>
      <c r="L4" s="53">
        <v>1481.244702896366</v>
      </c>
      <c r="M4" s="53">
        <v>11650.929969847202</v>
      </c>
      <c r="N4" s="73"/>
      <c r="O4" s="73"/>
      <c r="P4" s="73"/>
      <c r="Q4" s="73"/>
      <c r="R4" s="73"/>
      <c r="S4" s="73"/>
      <c r="T4" s="74"/>
    </row>
    <row r="5" spans="1:20" ht="13.5" customHeight="1">
      <c r="A5" s="75"/>
      <c r="B5" s="76" t="s">
        <v>23</v>
      </c>
      <c r="C5" s="77">
        <v>0</v>
      </c>
      <c r="D5" s="77">
        <v>30949.80525660515</v>
      </c>
      <c r="E5" s="78">
        <v>30949.80525660515</v>
      </c>
      <c r="F5" s="77">
        <v>729.6008955346919</v>
      </c>
      <c r="G5" s="77">
        <v>0</v>
      </c>
      <c r="H5" s="77">
        <v>34072.28068653219</v>
      </c>
      <c r="I5" s="78">
        <v>65751.68683867203</v>
      </c>
      <c r="J5" s="72"/>
      <c r="K5" s="77">
        <v>22461.01585745821</v>
      </c>
      <c r="L5" s="77">
        <v>-529.659986044333</v>
      </c>
      <c r="M5" s="77">
        <v>12140.924815118313</v>
      </c>
      <c r="N5" s="73"/>
      <c r="O5" s="73"/>
      <c r="P5" s="73"/>
      <c r="Q5" s="73"/>
      <c r="R5" s="73"/>
      <c r="S5" s="73"/>
      <c r="T5" s="74"/>
    </row>
    <row r="6" spans="1:20" ht="13.5" customHeight="1">
      <c r="A6" s="51"/>
      <c r="B6" s="52" t="s">
        <v>210</v>
      </c>
      <c r="C6" s="53">
        <v>0</v>
      </c>
      <c r="D6" s="53">
        <v>28676.757937431335</v>
      </c>
      <c r="E6" s="54">
        <v>28676.757937431335</v>
      </c>
      <c r="F6" s="53">
        <v>729.6008955346919</v>
      </c>
      <c r="G6" s="53">
        <v>0</v>
      </c>
      <c r="H6" s="53">
        <v>21374.24402677246</v>
      </c>
      <c r="I6" s="54">
        <v>50780.60285973849</v>
      </c>
      <c r="J6" s="72"/>
      <c r="K6" s="53">
        <v>22090.05532956213</v>
      </c>
      <c r="L6" s="53">
        <v>-633.9769198942894</v>
      </c>
      <c r="M6" s="53">
        <v>-81.83438289538026</v>
      </c>
      <c r="N6" s="73"/>
      <c r="O6" s="73"/>
      <c r="P6" s="73"/>
      <c r="Q6" s="73"/>
      <c r="R6" s="73"/>
      <c r="S6" s="73"/>
      <c r="T6" s="74"/>
    </row>
    <row r="7" spans="1:20" ht="13.5" customHeight="1">
      <c r="A7" s="75"/>
      <c r="B7" s="76" t="s">
        <v>211</v>
      </c>
      <c r="C7" s="77">
        <v>0</v>
      </c>
      <c r="D7" s="77">
        <v>31603.643900871277</v>
      </c>
      <c r="E7" s="78">
        <v>31603.643900871277</v>
      </c>
      <c r="F7" s="77">
        <v>729.6008955346919</v>
      </c>
      <c r="G7" s="77">
        <v>0</v>
      </c>
      <c r="H7" s="77">
        <v>20730.13771439872</v>
      </c>
      <c r="I7" s="78">
        <v>53063.38251080469</v>
      </c>
      <c r="J7" s="72"/>
      <c r="K7" s="77">
        <v>21522.303180483563</v>
      </c>
      <c r="L7" s="77">
        <v>-710.33108319319</v>
      </c>
      <c r="M7" s="77">
        <v>-81.83438289165497</v>
      </c>
      <c r="N7" s="73"/>
      <c r="O7" s="73"/>
      <c r="P7" s="73"/>
      <c r="Q7" s="73"/>
      <c r="R7" s="73"/>
      <c r="S7" s="73"/>
      <c r="T7" s="74"/>
    </row>
    <row r="8" spans="1:20" ht="13.5" customHeight="1">
      <c r="A8" s="51"/>
      <c r="B8" s="52" t="s">
        <v>42</v>
      </c>
      <c r="C8" s="53">
        <v>0</v>
      </c>
      <c r="D8" s="53">
        <v>30949.770469665527</v>
      </c>
      <c r="E8" s="54">
        <v>30949.770469665527</v>
      </c>
      <c r="F8" s="53">
        <v>729.6008955346919</v>
      </c>
      <c r="G8" s="53">
        <v>0</v>
      </c>
      <c r="H8" s="53">
        <v>21384.708637258063</v>
      </c>
      <c r="I8" s="54">
        <v>53064.080002458286</v>
      </c>
      <c r="J8" s="72"/>
      <c r="K8" s="53">
        <v>22260.69998383267</v>
      </c>
      <c r="L8" s="53">
        <v>-794.1569636792254</v>
      </c>
      <c r="M8" s="53">
        <v>-81.83438289538026</v>
      </c>
      <c r="N8" s="73"/>
      <c r="O8" s="73"/>
      <c r="P8" s="73"/>
      <c r="Q8" s="73"/>
      <c r="R8" s="73"/>
      <c r="S8" s="73"/>
      <c r="T8" s="74"/>
    </row>
    <row r="9" spans="1:20" ht="13.5" customHeight="1">
      <c r="A9" s="75"/>
      <c r="B9" s="76" t="s">
        <v>212</v>
      </c>
      <c r="C9" s="77">
        <v>0</v>
      </c>
      <c r="D9" s="77">
        <v>28988.132704496384</v>
      </c>
      <c r="E9" s="78">
        <v>28988.132704496384</v>
      </c>
      <c r="F9" s="77">
        <v>729.6008955346919</v>
      </c>
      <c r="G9" s="77">
        <v>230</v>
      </c>
      <c r="H9" s="77">
        <v>21244.140548612395</v>
      </c>
      <c r="I9" s="78">
        <v>51191.874148643474</v>
      </c>
      <c r="J9" s="72"/>
      <c r="K9" s="77">
        <v>22185.848212939694</v>
      </c>
      <c r="L9" s="77">
        <v>-859.8732814319198</v>
      </c>
      <c r="M9" s="77">
        <v>-81.83438289538026</v>
      </c>
      <c r="N9" s="73"/>
      <c r="O9" s="73"/>
      <c r="P9" s="73"/>
      <c r="Q9" s="73"/>
      <c r="R9" s="73"/>
      <c r="S9" s="73"/>
      <c r="T9" s="74"/>
    </row>
    <row r="10" spans="1:20" ht="13.5" customHeight="1">
      <c r="A10" s="51"/>
      <c r="B10" s="52" t="s">
        <v>57</v>
      </c>
      <c r="C10" s="53">
        <v>0</v>
      </c>
      <c r="D10" s="53">
        <v>27151.097763299942</v>
      </c>
      <c r="E10" s="54">
        <v>27151.097763299942</v>
      </c>
      <c r="F10" s="53">
        <v>729.6008955346919</v>
      </c>
      <c r="G10" s="53">
        <v>0</v>
      </c>
      <c r="H10" s="53">
        <v>21641.501991311758</v>
      </c>
      <c r="I10" s="54">
        <v>49522.20065014639</v>
      </c>
      <c r="J10" s="72"/>
      <c r="K10" s="53">
        <v>22497.719807067322</v>
      </c>
      <c r="L10" s="53">
        <v>-774.3834328601831</v>
      </c>
      <c r="M10" s="53">
        <v>-81.83438289538026</v>
      </c>
      <c r="N10" s="73"/>
      <c r="O10" s="73"/>
      <c r="P10" s="73"/>
      <c r="Q10" s="73"/>
      <c r="R10" s="73"/>
      <c r="S10" s="73"/>
      <c r="T10" s="74"/>
    </row>
    <row r="11" spans="1:20" ht="13.5" customHeight="1">
      <c r="A11" s="75"/>
      <c r="B11" s="76" t="s">
        <v>213</v>
      </c>
      <c r="C11" s="77">
        <v>0</v>
      </c>
      <c r="D11" s="77">
        <v>29517.525240778923</v>
      </c>
      <c r="E11" s="78">
        <v>29517.525240778923</v>
      </c>
      <c r="F11" s="77">
        <v>729.6008955346919</v>
      </c>
      <c r="G11" s="77">
        <v>1426</v>
      </c>
      <c r="H11" s="77">
        <v>22674.910067590627</v>
      </c>
      <c r="I11" s="78">
        <v>54348.03620390424</v>
      </c>
      <c r="J11" s="72"/>
      <c r="K11" s="77">
        <v>24036.75675701103</v>
      </c>
      <c r="L11" s="77">
        <v>-1280.012306525022</v>
      </c>
      <c r="M11" s="77">
        <v>-81.83438289538026</v>
      </c>
      <c r="N11" s="73"/>
      <c r="O11" s="73"/>
      <c r="P11" s="73"/>
      <c r="Q11" s="73"/>
      <c r="R11" s="73"/>
      <c r="S11" s="73"/>
      <c r="T11" s="74"/>
    </row>
    <row r="12" spans="1:20" ht="13.5" customHeight="1">
      <c r="A12" s="51"/>
      <c r="B12" s="52" t="s">
        <v>214</v>
      </c>
      <c r="C12" s="53">
        <v>0</v>
      </c>
      <c r="D12" s="53">
        <v>31043.15529847145</v>
      </c>
      <c r="E12" s="54">
        <v>31043.15529847145</v>
      </c>
      <c r="F12" s="53">
        <v>729.6008955346919</v>
      </c>
      <c r="G12" s="53">
        <v>501</v>
      </c>
      <c r="H12" s="53">
        <v>21192.170408188667</v>
      </c>
      <c r="I12" s="54">
        <v>53465.92660219481</v>
      </c>
      <c r="J12" s="72"/>
      <c r="K12" s="53">
        <v>22094.64794213745</v>
      </c>
      <c r="L12" s="53">
        <v>-820.6431510552659</v>
      </c>
      <c r="M12" s="53">
        <v>-81.83438289351761</v>
      </c>
      <c r="N12" s="73"/>
      <c r="O12" s="73"/>
      <c r="P12" s="73"/>
      <c r="Q12" s="73"/>
      <c r="R12" s="73"/>
      <c r="S12" s="73"/>
      <c r="T12" s="74"/>
    </row>
    <row r="13" spans="1:20" ht="13.5" customHeight="1">
      <c r="A13" s="75"/>
      <c r="B13" s="76" t="s">
        <v>215</v>
      </c>
      <c r="C13" s="77">
        <v>0</v>
      </c>
      <c r="D13" s="77">
        <v>29206.08863067627</v>
      </c>
      <c r="E13" s="78">
        <v>29206.08863067627</v>
      </c>
      <c r="F13" s="77">
        <v>729.6008955346919</v>
      </c>
      <c r="G13" s="77">
        <v>0</v>
      </c>
      <c r="H13" s="77">
        <v>21032.363925508907</v>
      </c>
      <c r="I13" s="78">
        <v>50968.05345171987</v>
      </c>
      <c r="J13" s="72"/>
      <c r="K13" s="77">
        <v>21111.803615306333</v>
      </c>
      <c r="L13" s="77">
        <v>2.394693094229223</v>
      </c>
      <c r="M13" s="77">
        <v>-81.83438289165497</v>
      </c>
      <c r="N13" s="73"/>
      <c r="O13" s="73"/>
      <c r="P13" s="73"/>
      <c r="Q13" s="73"/>
      <c r="R13" s="73"/>
      <c r="S13" s="73"/>
      <c r="T13" s="74"/>
    </row>
    <row r="14" spans="1:20" ht="13.5" customHeight="1">
      <c r="A14" s="51"/>
      <c r="B14" s="52" t="s">
        <v>216</v>
      </c>
      <c r="C14" s="53">
        <v>0</v>
      </c>
      <c r="D14" s="53">
        <v>30513.8189868927</v>
      </c>
      <c r="E14" s="54">
        <v>30513.8189868927</v>
      </c>
      <c r="F14" s="53">
        <v>729.6008955346919</v>
      </c>
      <c r="G14" s="53">
        <v>0</v>
      </c>
      <c r="H14" s="53">
        <v>32018.380405603857</v>
      </c>
      <c r="I14" s="54">
        <v>63261.80028803125</v>
      </c>
      <c r="J14" s="72"/>
      <c r="K14" s="53">
        <v>21370.09687468703</v>
      </c>
      <c r="L14" s="53">
        <v>-603.7311703518104</v>
      </c>
      <c r="M14" s="53">
        <v>11252.014701268636</v>
      </c>
      <c r="N14" s="73"/>
      <c r="O14" s="73"/>
      <c r="P14" s="73"/>
      <c r="Q14" s="73"/>
      <c r="R14" s="73"/>
      <c r="S14" s="73"/>
      <c r="T14" s="74"/>
    </row>
    <row r="15" spans="1:20" ht="13.5" customHeight="1">
      <c r="A15" s="75"/>
      <c r="B15" s="76" t="s">
        <v>217</v>
      </c>
      <c r="C15" s="77">
        <v>0</v>
      </c>
      <c r="D15" s="77">
        <v>30109.08261013031</v>
      </c>
      <c r="E15" s="78">
        <v>30109.08261013031</v>
      </c>
      <c r="F15" s="77">
        <v>729.6008955346919</v>
      </c>
      <c r="G15" s="77">
        <v>0</v>
      </c>
      <c r="H15" s="77">
        <v>21233.284224581726</v>
      </c>
      <c r="I15" s="78">
        <v>52071.96773024673</v>
      </c>
      <c r="J15" s="72"/>
      <c r="K15" s="77">
        <v>21298.238945315905</v>
      </c>
      <c r="L15" s="77">
        <v>16.87966218727946</v>
      </c>
      <c r="M15" s="77">
        <v>-81.83438292145729</v>
      </c>
      <c r="N15" s="73"/>
      <c r="O15" s="73"/>
      <c r="P15" s="73"/>
      <c r="Q15" s="73"/>
      <c r="R15" s="73"/>
      <c r="S15" s="73"/>
      <c r="T15" s="74"/>
    </row>
    <row r="16" spans="1:20" ht="13.5" customHeight="1">
      <c r="A16" s="51"/>
      <c r="B16" s="52" t="s">
        <v>218</v>
      </c>
      <c r="C16" s="53">
        <v>0</v>
      </c>
      <c r="D16" s="53">
        <v>28365.433496952057</v>
      </c>
      <c r="E16" s="54">
        <v>28365.433496952057</v>
      </c>
      <c r="F16" s="53">
        <v>729.6008955346919</v>
      </c>
      <c r="G16" s="53">
        <v>0</v>
      </c>
      <c r="H16" s="53">
        <v>21830.80762484867</v>
      </c>
      <c r="I16" s="54">
        <v>50925.84201733542</v>
      </c>
      <c r="J16" s="72"/>
      <c r="K16" s="53">
        <v>22553.978939946224</v>
      </c>
      <c r="L16" s="53">
        <v>-641.3369322021764</v>
      </c>
      <c r="M16" s="53">
        <v>-81.83438289538026</v>
      </c>
      <c r="N16" s="73"/>
      <c r="O16" s="73"/>
      <c r="P16" s="73"/>
      <c r="Q16" s="73"/>
      <c r="R16" s="73"/>
      <c r="S16" s="73"/>
      <c r="T16" s="74"/>
    </row>
    <row r="17" spans="1:20" ht="13.5" customHeight="1">
      <c r="A17" s="75"/>
      <c r="B17" s="76" t="s">
        <v>131</v>
      </c>
      <c r="C17" s="77">
        <v>0</v>
      </c>
      <c r="D17" s="77">
        <v>31385.723033428192</v>
      </c>
      <c r="E17" s="78">
        <v>31385.723033428192</v>
      </c>
      <c r="F17" s="77">
        <v>729.6008955346919</v>
      </c>
      <c r="G17" s="77">
        <v>0</v>
      </c>
      <c r="H17" s="77">
        <v>21064.313913531634</v>
      </c>
      <c r="I17" s="78">
        <v>53179.637842494514</v>
      </c>
      <c r="J17" s="72"/>
      <c r="K17" s="77">
        <v>21828.713153937024</v>
      </c>
      <c r="L17" s="77">
        <v>-682.5648575100099</v>
      </c>
      <c r="M17" s="77">
        <v>-81.83438289538026</v>
      </c>
      <c r="N17" s="73"/>
      <c r="O17" s="73"/>
      <c r="P17" s="73"/>
      <c r="Q17" s="73"/>
      <c r="R17" s="73"/>
      <c r="S17" s="73"/>
      <c r="T17" s="74"/>
    </row>
    <row r="18" spans="1:20" ht="13.5" customHeight="1">
      <c r="A18" s="51"/>
      <c r="B18" s="52" t="s">
        <v>219</v>
      </c>
      <c r="C18" s="53">
        <v>0</v>
      </c>
      <c r="D18" s="53">
        <v>27680.410739421844</v>
      </c>
      <c r="E18" s="54">
        <v>27680.410739421844</v>
      </c>
      <c r="F18" s="53">
        <v>729.6008955346919</v>
      </c>
      <c r="G18" s="53">
        <v>0</v>
      </c>
      <c r="H18" s="53">
        <v>20820.739805876918</v>
      </c>
      <c r="I18" s="54">
        <v>49230.751440833454</v>
      </c>
      <c r="J18" s="72"/>
      <c r="K18" s="53">
        <v>21590.467269119443</v>
      </c>
      <c r="L18" s="53">
        <v>-687.8930803471434</v>
      </c>
      <c r="M18" s="53">
        <v>-81.83438289538026</v>
      </c>
      <c r="N18" s="73"/>
      <c r="O18" s="73"/>
      <c r="P18" s="73"/>
      <c r="Q18" s="73"/>
      <c r="R18" s="73"/>
      <c r="S18" s="73"/>
      <c r="T18" s="74"/>
    </row>
    <row r="19" spans="1:20" ht="13.5" customHeight="1">
      <c r="A19" s="75"/>
      <c r="B19" s="76" t="s">
        <v>220</v>
      </c>
      <c r="C19" s="77">
        <v>0</v>
      </c>
      <c r="D19" s="77">
        <v>29797.76447367668</v>
      </c>
      <c r="E19" s="78">
        <v>29797.76447367668</v>
      </c>
      <c r="F19" s="77">
        <v>729.6008955346919</v>
      </c>
      <c r="G19" s="77">
        <v>0</v>
      </c>
      <c r="H19" s="77">
        <v>22285.327238724683</v>
      </c>
      <c r="I19" s="78">
        <v>52812.69260793606</v>
      </c>
      <c r="J19" s="72"/>
      <c r="K19" s="77">
        <v>23012.810166254945</v>
      </c>
      <c r="L19" s="77">
        <v>-645.6485446348797</v>
      </c>
      <c r="M19" s="77">
        <v>-81.83438289538026</v>
      </c>
      <c r="N19" s="73"/>
      <c r="O19" s="73"/>
      <c r="P19" s="73"/>
      <c r="Q19" s="73"/>
      <c r="R19" s="73"/>
      <c r="S19" s="73"/>
      <c r="T19" s="74"/>
    </row>
    <row r="20" spans="1:20" ht="13.5" customHeight="1">
      <c r="A20" s="51"/>
      <c r="B20" s="52" t="s">
        <v>221</v>
      </c>
      <c r="C20" s="53">
        <v>0</v>
      </c>
      <c r="D20" s="53">
        <v>30420.428884983063</v>
      </c>
      <c r="E20" s="54">
        <v>30420.428884983063</v>
      </c>
      <c r="F20" s="53">
        <v>729.6008955346919</v>
      </c>
      <c r="G20" s="53">
        <v>0</v>
      </c>
      <c r="H20" s="53">
        <v>21332.609284632566</v>
      </c>
      <c r="I20" s="54">
        <v>52482.63906515032</v>
      </c>
      <c r="J20" s="72"/>
      <c r="K20" s="53">
        <v>22253.690623568342</v>
      </c>
      <c r="L20" s="53">
        <v>-839.2469560403948</v>
      </c>
      <c r="M20" s="53">
        <v>-81.83438289538026</v>
      </c>
      <c r="N20" s="73"/>
      <c r="O20" s="73"/>
      <c r="P20" s="73"/>
      <c r="Q20" s="73"/>
      <c r="R20" s="73"/>
      <c r="S20" s="73"/>
      <c r="T20" s="74"/>
    </row>
    <row r="21" spans="1:20" ht="13.5" customHeight="1">
      <c r="A21" s="75"/>
      <c r="B21" s="76" t="s">
        <v>222</v>
      </c>
      <c r="C21" s="77">
        <v>0</v>
      </c>
      <c r="D21" s="77">
        <v>25033.81031537056</v>
      </c>
      <c r="E21" s="78">
        <v>25033.81031537056</v>
      </c>
      <c r="F21" s="77">
        <v>729.6008955346919</v>
      </c>
      <c r="G21" s="77">
        <v>0</v>
      </c>
      <c r="H21" s="77">
        <v>21600.13149200795</v>
      </c>
      <c r="I21" s="78">
        <v>47363.5427029132</v>
      </c>
      <c r="J21" s="72"/>
      <c r="K21" s="77">
        <v>22636.16692594255</v>
      </c>
      <c r="L21" s="77">
        <v>-954.2010510429459</v>
      </c>
      <c r="M21" s="77">
        <v>-81.83438289165497</v>
      </c>
      <c r="N21" s="73"/>
      <c r="O21" s="73"/>
      <c r="P21" s="73"/>
      <c r="Q21" s="73"/>
      <c r="R21" s="73"/>
      <c r="S21" s="73"/>
      <c r="T21" s="74"/>
    </row>
    <row r="22" spans="1:20" ht="13.5" customHeight="1">
      <c r="A22" s="51"/>
      <c r="B22" s="52" t="s">
        <v>223</v>
      </c>
      <c r="C22" s="53">
        <v>0</v>
      </c>
      <c r="D22" s="53">
        <v>27742.67941224575</v>
      </c>
      <c r="E22" s="54">
        <v>27742.67941224575</v>
      </c>
      <c r="F22" s="53">
        <v>729.6008955346919</v>
      </c>
      <c r="G22" s="53">
        <v>784</v>
      </c>
      <c r="H22" s="53">
        <v>23140.12137917061</v>
      </c>
      <c r="I22" s="54">
        <v>52396.40168695105</v>
      </c>
      <c r="J22" s="72"/>
      <c r="K22" s="53">
        <v>23982.252915534133</v>
      </c>
      <c r="L22" s="53">
        <v>-760.2971534681424</v>
      </c>
      <c r="M22" s="53">
        <v>-81.83438289538026</v>
      </c>
      <c r="N22" s="73"/>
      <c r="O22" s="73"/>
      <c r="P22" s="73"/>
      <c r="Q22" s="73"/>
      <c r="R22" s="73"/>
      <c r="S22" s="73"/>
      <c r="T22" s="74"/>
    </row>
    <row r="23" spans="1:20" ht="13.5" customHeight="1">
      <c r="A23" s="75"/>
      <c r="B23" s="76" t="s">
        <v>224</v>
      </c>
      <c r="C23" s="77">
        <v>0</v>
      </c>
      <c r="D23" s="77">
        <v>26559.52406001091</v>
      </c>
      <c r="E23" s="78">
        <v>26559.52406001091</v>
      </c>
      <c r="F23" s="77">
        <v>729.6008955346919</v>
      </c>
      <c r="G23" s="77">
        <v>242</v>
      </c>
      <c r="H23" s="77">
        <v>22687.9986291187</v>
      </c>
      <c r="I23" s="78">
        <v>50219.1235846643</v>
      </c>
      <c r="J23" s="72"/>
      <c r="K23" s="77">
        <v>23753.468119862046</v>
      </c>
      <c r="L23" s="77">
        <v>-983.6351078479653</v>
      </c>
      <c r="M23" s="77">
        <v>-81.83438289538026</v>
      </c>
      <c r="N23" s="73"/>
      <c r="O23" s="73"/>
      <c r="P23" s="73"/>
      <c r="Q23" s="73"/>
      <c r="R23" s="73"/>
      <c r="S23" s="73"/>
      <c r="T23" s="74"/>
    </row>
    <row r="24" spans="1:20" ht="13.5" customHeight="1">
      <c r="A24" s="51"/>
      <c r="B24" s="52" t="s">
        <v>225</v>
      </c>
      <c r="C24" s="53">
        <v>0</v>
      </c>
      <c r="D24" s="53">
        <v>26870.911700844765</v>
      </c>
      <c r="E24" s="54">
        <v>26870.911700844765</v>
      </c>
      <c r="F24" s="53">
        <v>729.6008955346919</v>
      </c>
      <c r="G24" s="53">
        <v>652</v>
      </c>
      <c r="H24" s="53">
        <v>23793.37690151904</v>
      </c>
      <c r="I24" s="54">
        <v>52045.8894978985</v>
      </c>
      <c r="J24" s="72"/>
      <c r="K24" s="53">
        <v>24736.21452120899</v>
      </c>
      <c r="L24" s="53">
        <v>-861.0032367945664</v>
      </c>
      <c r="M24" s="53">
        <v>-81.83438289538026</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3.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K4" sqref="K4:M2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189</v>
      </c>
      <c r="B1" s="55" t="s">
        <v>230</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0</v>
      </c>
      <c r="D4" s="53">
        <v>29610.93029308319</v>
      </c>
      <c r="E4" s="54">
        <v>29610.93029308319</v>
      </c>
      <c r="F4" s="53">
        <v>729.6066821268624</v>
      </c>
      <c r="G4" s="53">
        <v>0</v>
      </c>
      <c r="H4" s="53">
        <v>1902.378629144765</v>
      </c>
      <c r="I4" s="54">
        <v>32242.915604354817</v>
      </c>
      <c r="J4" s="72"/>
      <c r="K4" s="53">
        <v>-11229.796043598804</v>
      </c>
      <c r="L4" s="53">
        <v>1481.244702896366</v>
      </c>
      <c r="M4" s="53">
        <v>11650.929969847202</v>
      </c>
      <c r="N4" s="73"/>
      <c r="O4" s="73"/>
      <c r="P4" s="73"/>
      <c r="Q4" s="73"/>
      <c r="R4" s="73"/>
      <c r="S4" s="73"/>
      <c r="T4" s="74"/>
    </row>
    <row r="5" spans="1:20" ht="13.5" customHeight="1">
      <c r="A5" s="75"/>
      <c r="B5" s="76" t="s">
        <v>23</v>
      </c>
      <c r="C5" s="77">
        <v>0</v>
      </c>
      <c r="D5" s="77">
        <v>30949.80525660515</v>
      </c>
      <c r="E5" s="78">
        <v>30949.80525660515</v>
      </c>
      <c r="F5" s="77">
        <v>729.6066821268624</v>
      </c>
      <c r="G5" s="77">
        <v>0</v>
      </c>
      <c r="H5" s="77">
        <v>1118.0796875895085</v>
      </c>
      <c r="I5" s="78">
        <v>32797.49162632152</v>
      </c>
      <c r="J5" s="72"/>
      <c r="K5" s="77">
        <v>-10493.185141484471</v>
      </c>
      <c r="L5" s="77">
        <v>-529.659986044333</v>
      </c>
      <c r="M5" s="77">
        <v>12140.924815118313</v>
      </c>
      <c r="N5" s="73"/>
      <c r="O5" s="73"/>
      <c r="P5" s="73"/>
      <c r="Q5" s="73"/>
      <c r="R5" s="73"/>
      <c r="S5" s="73"/>
      <c r="T5" s="74"/>
    </row>
    <row r="6" spans="1:20" ht="13.5" customHeight="1">
      <c r="A6" s="51"/>
      <c r="B6" s="52" t="s">
        <v>210</v>
      </c>
      <c r="C6" s="53">
        <v>0</v>
      </c>
      <c r="D6" s="53">
        <v>28676.757937431335</v>
      </c>
      <c r="E6" s="54">
        <v>28676.757937431335</v>
      </c>
      <c r="F6" s="53">
        <v>729.6066821268624</v>
      </c>
      <c r="G6" s="53">
        <v>0</v>
      </c>
      <c r="H6" s="53">
        <v>-11055.987960903949</v>
      </c>
      <c r="I6" s="54">
        <v>18350.376658654248</v>
      </c>
      <c r="J6" s="72"/>
      <c r="K6" s="53">
        <v>-10340.17665811428</v>
      </c>
      <c r="L6" s="53">
        <v>-633.9769198942894</v>
      </c>
      <c r="M6" s="53">
        <v>-81.83438289538026</v>
      </c>
      <c r="N6" s="73"/>
      <c r="O6" s="73"/>
      <c r="P6" s="73"/>
      <c r="Q6" s="73"/>
      <c r="R6" s="73"/>
      <c r="S6" s="73"/>
      <c r="T6" s="74"/>
    </row>
    <row r="7" spans="1:20" ht="13.5" customHeight="1">
      <c r="A7" s="75"/>
      <c r="B7" s="76" t="s">
        <v>211</v>
      </c>
      <c r="C7" s="77">
        <v>0</v>
      </c>
      <c r="D7" s="77">
        <v>31603.643900871277</v>
      </c>
      <c r="E7" s="78">
        <v>31603.643900871277</v>
      </c>
      <c r="F7" s="77">
        <v>729.6066821268624</v>
      </c>
      <c r="G7" s="77">
        <v>0</v>
      </c>
      <c r="H7" s="77">
        <v>-11398.448197514228</v>
      </c>
      <c r="I7" s="78">
        <v>20934.802385483912</v>
      </c>
      <c r="J7" s="72"/>
      <c r="K7" s="77">
        <v>-10606.282731429383</v>
      </c>
      <c r="L7" s="77">
        <v>-710.33108319319</v>
      </c>
      <c r="M7" s="77">
        <v>-81.83438289165497</v>
      </c>
      <c r="N7" s="73"/>
      <c r="O7" s="73"/>
      <c r="P7" s="73"/>
      <c r="Q7" s="73"/>
      <c r="R7" s="73"/>
      <c r="S7" s="73"/>
      <c r="T7" s="74"/>
    </row>
    <row r="8" spans="1:20" ht="13.5" customHeight="1">
      <c r="A8" s="51"/>
      <c r="B8" s="52" t="s">
        <v>42</v>
      </c>
      <c r="C8" s="53">
        <v>0</v>
      </c>
      <c r="D8" s="53">
        <v>30949.770469665527</v>
      </c>
      <c r="E8" s="54">
        <v>30949.770469665527</v>
      </c>
      <c r="F8" s="53">
        <v>729.6066821268624</v>
      </c>
      <c r="G8" s="53">
        <v>0</v>
      </c>
      <c r="H8" s="53">
        <v>-11231.38699276929</v>
      </c>
      <c r="I8" s="54">
        <v>20447.9901590231</v>
      </c>
      <c r="J8" s="72"/>
      <c r="K8" s="53">
        <v>-10355.395646194685</v>
      </c>
      <c r="L8" s="53">
        <v>-794.1569636792254</v>
      </c>
      <c r="M8" s="53">
        <v>-81.83438289538026</v>
      </c>
      <c r="N8" s="73"/>
      <c r="O8" s="73"/>
      <c r="P8" s="73"/>
      <c r="Q8" s="73"/>
      <c r="R8" s="73"/>
      <c r="S8" s="73"/>
      <c r="T8" s="74"/>
    </row>
    <row r="9" spans="1:20" ht="13.5" customHeight="1">
      <c r="A9" s="75"/>
      <c r="B9" s="76" t="s">
        <v>212</v>
      </c>
      <c r="C9" s="77">
        <v>0</v>
      </c>
      <c r="D9" s="77">
        <v>28988.132704496384</v>
      </c>
      <c r="E9" s="78">
        <v>28988.132704496384</v>
      </c>
      <c r="F9" s="77">
        <v>729.6066821268624</v>
      </c>
      <c r="G9" s="77">
        <v>230</v>
      </c>
      <c r="H9" s="77">
        <v>-11253.9114947921</v>
      </c>
      <c r="I9" s="78">
        <v>18693.827891831144</v>
      </c>
      <c r="J9" s="72"/>
      <c r="K9" s="77">
        <v>-10312.203830464801</v>
      </c>
      <c r="L9" s="77">
        <v>-859.8732814319198</v>
      </c>
      <c r="M9" s="77">
        <v>-81.83438289538026</v>
      </c>
      <c r="N9" s="73"/>
      <c r="O9" s="73"/>
      <c r="P9" s="73"/>
      <c r="Q9" s="73"/>
      <c r="R9" s="73"/>
      <c r="S9" s="73"/>
      <c r="T9" s="74"/>
    </row>
    <row r="10" spans="1:20" ht="13.5" customHeight="1">
      <c r="A10" s="51"/>
      <c r="B10" s="52" t="s">
        <v>57</v>
      </c>
      <c r="C10" s="53">
        <v>0</v>
      </c>
      <c r="D10" s="53">
        <v>27151.097763299942</v>
      </c>
      <c r="E10" s="54">
        <v>27151.097763299942</v>
      </c>
      <c r="F10" s="53">
        <v>729.6066821268624</v>
      </c>
      <c r="G10" s="53">
        <v>0</v>
      </c>
      <c r="H10" s="53">
        <v>-11057.818111113726</v>
      </c>
      <c r="I10" s="54">
        <v>16822.88633431308</v>
      </c>
      <c r="J10" s="72"/>
      <c r="K10" s="53">
        <v>-10201.600295358163</v>
      </c>
      <c r="L10" s="53">
        <v>-774.3834328601831</v>
      </c>
      <c r="M10" s="53">
        <v>-81.83438289538026</v>
      </c>
      <c r="N10" s="73"/>
      <c r="O10" s="73"/>
      <c r="P10" s="73"/>
      <c r="Q10" s="73"/>
      <c r="R10" s="73"/>
      <c r="S10" s="73"/>
      <c r="T10" s="74"/>
    </row>
    <row r="11" spans="1:20" ht="13.5" customHeight="1">
      <c r="A11" s="75"/>
      <c r="B11" s="76" t="s">
        <v>213</v>
      </c>
      <c r="C11" s="77">
        <v>0</v>
      </c>
      <c r="D11" s="77">
        <v>29517.525240778923</v>
      </c>
      <c r="E11" s="78">
        <v>29517.525240778923</v>
      </c>
      <c r="F11" s="77">
        <v>729.6066821268624</v>
      </c>
      <c r="G11" s="77">
        <v>1426</v>
      </c>
      <c r="H11" s="77">
        <v>-11097.356184387787</v>
      </c>
      <c r="I11" s="78">
        <v>20575.775738517998</v>
      </c>
      <c r="J11" s="72"/>
      <c r="K11" s="77">
        <v>-9735.509494967384</v>
      </c>
      <c r="L11" s="77">
        <v>-1280.012306525022</v>
      </c>
      <c r="M11" s="77">
        <v>-81.83438289538026</v>
      </c>
      <c r="N11" s="73"/>
      <c r="O11" s="73"/>
      <c r="P11" s="73"/>
      <c r="Q11" s="73"/>
      <c r="R11" s="73"/>
      <c r="S11" s="73"/>
      <c r="T11" s="74"/>
    </row>
    <row r="12" spans="1:20" ht="13.5" customHeight="1">
      <c r="A12" s="51"/>
      <c r="B12" s="52" t="s">
        <v>214</v>
      </c>
      <c r="C12" s="53">
        <v>0</v>
      </c>
      <c r="D12" s="53">
        <v>31043.15529847145</v>
      </c>
      <c r="E12" s="54">
        <v>31043.15529847145</v>
      </c>
      <c r="F12" s="53">
        <v>729.6066821268624</v>
      </c>
      <c r="G12" s="53">
        <v>501</v>
      </c>
      <c r="H12" s="53">
        <v>-11194.087530994033</v>
      </c>
      <c r="I12" s="54">
        <v>21079.67444960428</v>
      </c>
      <c r="J12" s="72"/>
      <c r="K12" s="53">
        <v>-10291.609997045249</v>
      </c>
      <c r="L12" s="53">
        <v>-820.6431510552659</v>
      </c>
      <c r="M12" s="53">
        <v>-81.83438289351761</v>
      </c>
      <c r="N12" s="73"/>
      <c r="O12" s="73"/>
      <c r="P12" s="73"/>
      <c r="Q12" s="73"/>
      <c r="R12" s="73"/>
      <c r="S12" s="73"/>
      <c r="T12" s="74"/>
    </row>
    <row r="13" spans="1:20" ht="13.5" customHeight="1">
      <c r="A13" s="75"/>
      <c r="B13" s="76" t="s">
        <v>215</v>
      </c>
      <c r="C13" s="77">
        <v>0</v>
      </c>
      <c r="D13" s="77">
        <v>29206.08863067627</v>
      </c>
      <c r="E13" s="78">
        <v>29206.08863067627</v>
      </c>
      <c r="F13" s="77">
        <v>729.6066821268624</v>
      </c>
      <c r="G13" s="77">
        <v>0</v>
      </c>
      <c r="H13" s="77">
        <v>-10916.361619494168</v>
      </c>
      <c r="I13" s="78">
        <v>19019.333693308963</v>
      </c>
      <c r="J13" s="72"/>
      <c r="K13" s="77">
        <v>-10836.921929696742</v>
      </c>
      <c r="L13" s="77">
        <v>2.394693094229223</v>
      </c>
      <c r="M13" s="77">
        <v>-81.83438289165497</v>
      </c>
      <c r="N13" s="73"/>
      <c r="O13" s="73"/>
      <c r="P13" s="73"/>
      <c r="Q13" s="73"/>
      <c r="R13" s="73"/>
      <c r="S13" s="73"/>
      <c r="T13" s="74"/>
    </row>
    <row r="14" spans="1:20" ht="13.5" customHeight="1">
      <c r="A14" s="51"/>
      <c r="B14" s="52" t="s">
        <v>216</v>
      </c>
      <c r="C14" s="53">
        <v>0</v>
      </c>
      <c r="D14" s="53">
        <v>30513.8189868927</v>
      </c>
      <c r="E14" s="54">
        <v>30513.8189868927</v>
      </c>
      <c r="F14" s="53">
        <v>729.6066821268624</v>
      </c>
      <c r="G14" s="53">
        <v>0</v>
      </c>
      <c r="H14" s="53">
        <v>-115.13596950686951</v>
      </c>
      <c r="I14" s="54">
        <v>31128.289699512694</v>
      </c>
      <c r="J14" s="72"/>
      <c r="K14" s="53">
        <v>-10763.419500423695</v>
      </c>
      <c r="L14" s="53">
        <v>-603.7311703518104</v>
      </c>
      <c r="M14" s="53">
        <v>11252.014701268636</v>
      </c>
      <c r="N14" s="73"/>
      <c r="O14" s="73"/>
      <c r="P14" s="73"/>
      <c r="Q14" s="73"/>
      <c r="R14" s="73"/>
      <c r="S14" s="73"/>
      <c r="T14" s="74"/>
    </row>
    <row r="15" spans="1:20" ht="13.5" customHeight="1">
      <c r="A15" s="75"/>
      <c r="B15" s="76" t="s">
        <v>217</v>
      </c>
      <c r="C15" s="77">
        <v>0</v>
      </c>
      <c r="D15" s="77">
        <v>30109.08261013031</v>
      </c>
      <c r="E15" s="78">
        <v>30109.08261013031</v>
      </c>
      <c r="F15" s="77">
        <v>729.6066821268624</v>
      </c>
      <c r="G15" s="77">
        <v>0</v>
      </c>
      <c r="H15" s="77">
        <v>-10802.988573569644</v>
      </c>
      <c r="I15" s="78">
        <v>20035.700718687527</v>
      </c>
      <c r="J15" s="72"/>
      <c r="K15" s="77">
        <v>-10738.033852835466</v>
      </c>
      <c r="L15" s="77">
        <v>16.87966218727946</v>
      </c>
      <c r="M15" s="77">
        <v>-81.83438292145729</v>
      </c>
      <c r="N15" s="73"/>
      <c r="O15" s="73"/>
      <c r="P15" s="73"/>
      <c r="Q15" s="73"/>
      <c r="R15" s="73"/>
      <c r="S15" s="73"/>
      <c r="T15" s="74"/>
    </row>
    <row r="16" spans="1:20" ht="13.5" customHeight="1">
      <c r="A16" s="51"/>
      <c r="B16" s="52" t="s">
        <v>218</v>
      </c>
      <c r="C16" s="53">
        <v>0</v>
      </c>
      <c r="D16" s="53">
        <v>28365.433496952057</v>
      </c>
      <c r="E16" s="54">
        <v>28365.433496952057</v>
      </c>
      <c r="F16" s="53">
        <v>729.6066821268624</v>
      </c>
      <c r="G16" s="53">
        <v>0</v>
      </c>
      <c r="H16" s="53">
        <v>-10942.432672227762</v>
      </c>
      <c r="I16" s="54">
        <v>18152.607506851156</v>
      </c>
      <c r="J16" s="72"/>
      <c r="K16" s="53">
        <v>-10219.261357130204</v>
      </c>
      <c r="L16" s="53">
        <v>-641.3369322021764</v>
      </c>
      <c r="M16" s="53">
        <v>-81.83438289538026</v>
      </c>
      <c r="N16" s="73"/>
      <c r="O16" s="73"/>
      <c r="P16" s="73"/>
      <c r="Q16" s="73"/>
      <c r="R16" s="73"/>
      <c r="S16" s="73"/>
      <c r="T16" s="74"/>
    </row>
    <row r="17" spans="1:20" ht="13.5" customHeight="1">
      <c r="A17" s="75"/>
      <c r="B17" s="76" t="s">
        <v>131</v>
      </c>
      <c r="C17" s="77">
        <v>0</v>
      </c>
      <c r="D17" s="77">
        <v>31385.723033428192</v>
      </c>
      <c r="E17" s="78">
        <v>31385.723033428192</v>
      </c>
      <c r="F17" s="77">
        <v>729.6066821268624</v>
      </c>
      <c r="G17" s="77">
        <v>0</v>
      </c>
      <c r="H17" s="77">
        <v>-11224.636365279326</v>
      </c>
      <c r="I17" s="78">
        <v>20890.693350275727</v>
      </c>
      <c r="J17" s="72"/>
      <c r="K17" s="77">
        <v>-10460.237124873936</v>
      </c>
      <c r="L17" s="77">
        <v>-682.5648575100099</v>
      </c>
      <c r="M17" s="77">
        <v>-81.83438289538026</v>
      </c>
      <c r="N17" s="73"/>
      <c r="O17" s="73"/>
      <c r="P17" s="73"/>
      <c r="Q17" s="73"/>
      <c r="R17" s="73"/>
      <c r="S17" s="73"/>
      <c r="T17" s="74"/>
    </row>
    <row r="18" spans="1:20" ht="13.5" customHeight="1">
      <c r="A18" s="51"/>
      <c r="B18" s="52" t="s">
        <v>219</v>
      </c>
      <c r="C18" s="53">
        <v>0</v>
      </c>
      <c r="D18" s="53">
        <v>27680.410739421844</v>
      </c>
      <c r="E18" s="54">
        <v>27680.410739421844</v>
      </c>
      <c r="F18" s="53">
        <v>729.6066821268624</v>
      </c>
      <c r="G18" s="53">
        <v>0</v>
      </c>
      <c r="H18" s="53">
        <v>-11350.11417272225</v>
      </c>
      <c r="I18" s="54">
        <v>17059.903248826457</v>
      </c>
      <c r="J18" s="72"/>
      <c r="K18" s="53">
        <v>-10580.386709479726</v>
      </c>
      <c r="L18" s="53">
        <v>-687.8930803471434</v>
      </c>
      <c r="M18" s="53">
        <v>-81.83438289538026</v>
      </c>
      <c r="N18" s="73"/>
      <c r="O18" s="73"/>
      <c r="P18" s="73"/>
      <c r="Q18" s="73"/>
      <c r="R18" s="73"/>
      <c r="S18" s="73"/>
      <c r="T18" s="74"/>
    </row>
    <row r="19" spans="1:20" ht="13.5" customHeight="1">
      <c r="A19" s="75"/>
      <c r="B19" s="76" t="s">
        <v>220</v>
      </c>
      <c r="C19" s="77">
        <v>0</v>
      </c>
      <c r="D19" s="77">
        <v>29797.76447367668</v>
      </c>
      <c r="E19" s="78">
        <v>29797.76447367668</v>
      </c>
      <c r="F19" s="77">
        <v>729.6066821268624</v>
      </c>
      <c r="G19" s="77">
        <v>0</v>
      </c>
      <c r="H19" s="77">
        <v>-10659.141361774715</v>
      </c>
      <c r="I19" s="78">
        <v>19868.229794028826</v>
      </c>
      <c r="J19" s="72"/>
      <c r="K19" s="77">
        <v>-9931.658434244455</v>
      </c>
      <c r="L19" s="77">
        <v>-645.6485446348797</v>
      </c>
      <c r="M19" s="77">
        <v>-81.83438289538026</v>
      </c>
      <c r="N19" s="73"/>
      <c r="O19" s="73"/>
      <c r="P19" s="73"/>
      <c r="Q19" s="73"/>
      <c r="R19" s="73"/>
      <c r="S19" s="73"/>
      <c r="T19" s="74"/>
    </row>
    <row r="20" spans="1:20" ht="13.5" customHeight="1">
      <c r="A20" s="51"/>
      <c r="B20" s="52" t="s">
        <v>221</v>
      </c>
      <c r="C20" s="53">
        <v>0</v>
      </c>
      <c r="D20" s="53">
        <v>30420.428884983063</v>
      </c>
      <c r="E20" s="54">
        <v>30420.428884983063</v>
      </c>
      <c r="F20" s="53">
        <v>729.6066821268624</v>
      </c>
      <c r="G20" s="53">
        <v>0</v>
      </c>
      <c r="H20" s="53">
        <v>-11117.522473906307</v>
      </c>
      <c r="I20" s="54">
        <v>20032.51309320362</v>
      </c>
      <c r="J20" s="72"/>
      <c r="K20" s="53">
        <v>-10196.441134970531</v>
      </c>
      <c r="L20" s="53">
        <v>-839.2469560403948</v>
      </c>
      <c r="M20" s="53">
        <v>-81.83438289538026</v>
      </c>
      <c r="N20" s="73"/>
      <c r="O20" s="73"/>
      <c r="P20" s="73"/>
      <c r="Q20" s="73"/>
      <c r="R20" s="73"/>
      <c r="S20" s="73"/>
      <c r="T20" s="74"/>
    </row>
    <row r="21" spans="1:20" ht="13.5" customHeight="1">
      <c r="A21" s="75"/>
      <c r="B21" s="76" t="s">
        <v>222</v>
      </c>
      <c r="C21" s="77">
        <v>0</v>
      </c>
      <c r="D21" s="77">
        <v>25033.81031537056</v>
      </c>
      <c r="E21" s="78">
        <v>25033.81031537056</v>
      </c>
      <c r="F21" s="77">
        <v>729.6066821268624</v>
      </c>
      <c r="G21" s="77">
        <v>0</v>
      </c>
      <c r="H21" s="77">
        <v>-11057.40086940109</v>
      </c>
      <c r="I21" s="78">
        <v>14706.016128096331</v>
      </c>
      <c r="J21" s="72"/>
      <c r="K21" s="77">
        <v>-10021.365435466489</v>
      </c>
      <c r="L21" s="77">
        <v>-954.2010510429459</v>
      </c>
      <c r="M21" s="77">
        <v>-81.83438289165497</v>
      </c>
      <c r="N21" s="73"/>
      <c r="O21" s="73"/>
      <c r="P21" s="73"/>
      <c r="Q21" s="73"/>
      <c r="R21" s="73"/>
      <c r="S21" s="73"/>
      <c r="T21" s="74"/>
    </row>
    <row r="22" spans="1:20" ht="13.5" customHeight="1">
      <c r="A22" s="51"/>
      <c r="B22" s="52" t="s">
        <v>223</v>
      </c>
      <c r="C22" s="53">
        <v>0</v>
      </c>
      <c r="D22" s="53">
        <v>27742.67941224575</v>
      </c>
      <c r="E22" s="54">
        <v>27742.67941224575</v>
      </c>
      <c r="F22" s="53">
        <v>729.6066821268624</v>
      </c>
      <c r="G22" s="53">
        <v>784</v>
      </c>
      <c r="H22" s="53">
        <v>-10545.247212074906</v>
      </c>
      <c r="I22" s="54">
        <v>18711.038882297704</v>
      </c>
      <c r="J22" s="72"/>
      <c r="K22" s="53">
        <v>-9703.115675711384</v>
      </c>
      <c r="L22" s="53">
        <v>-760.2971534681424</v>
      </c>
      <c r="M22" s="53">
        <v>-81.83438289538026</v>
      </c>
      <c r="N22" s="73"/>
      <c r="O22" s="73"/>
      <c r="P22" s="73"/>
      <c r="Q22" s="73"/>
      <c r="R22" s="73"/>
      <c r="S22" s="73"/>
      <c r="T22" s="74"/>
    </row>
    <row r="23" spans="1:20" ht="13.5" customHeight="1">
      <c r="A23" s="75"/>
      <c r="B23" s="76" t="s">
        <v>224</v>
      </c>
      <c r="C23" s="77">
        <v>0</v>
      </c>
      <c r="D23" s="77">
        <v>26559.52406001091</v>
      </c>
      <c r="E23" s="78">
        <v>26559.52406001091</v>
      </c>
      <c r="F23" s="77">
        <v>729.6066821268624</v>
      </c>
      <c r="G23" s="77">
        <v>242</v>
      </c>
      <c r="H23" s="77">
        <v>-10896.758430316524</v>
      </c>
      <c r="I23" s="78">
        <v>16634.372311821247</v>
      </c>
      <c r="J23" s="72"/>
      <c r="K23" s="77">
        <v>-9831.288939573178</v>
      </c>
      <c r="L23" s="77">
        <v>-983.6351078479653</v>
      </c>
      <c r="M23" s="77">
        <v>-81.83438289538026</v>
      </c>
      <c r="N23" s="73"/>
      <c r="O23" s="73"/>
      <c r="P23" s="73"/>
      <c r="Q23" s="73"/>
      <c r="R23" s="73"/>
      <c r="S23" s="73"/>
      <c r="T23" s="74"/>
    </row>
    <row r="24" spans="1:20" ht="13.5" customHeight="1">
      <c r="A24" s="51"/>
      <c r="B24" s="52" t="s">
        <v>225</v>
      </c>
      <c r="C24" s="53">
        <v>0</v>
      </c>
      <c r="D24" s="53">
        <v>26870.911700844765</v>
      </c>
      <c r="E24" s="54">
        <v>26870.911700844765</v>
      </c>
      <c r="F24" s="53">
        <v>729.6066821268624</v>
      </c>
      <c r="G24" s="53">
        <v>652</v>
      </c>
      <c r="H24" s="53">
        <v>-10289.882345212127</v>
      </c>
      <c r="I24" s="54">
        <v>17962.636037759497</v>
      </c>
      <c r="J24" s="72"/>
      <c r="K24" s="53">
        <v>-9347.04472552218</v>
      </c>
      <c r="L24" s="53">
        <v>-861.0032367945664</v>
      </c>
      <c r="M24" s="53">
        <v>-81.83438289538026</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4.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K4" sqref="K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190</v>
      </c>
      <c r="B1" s="55" t="s">
        <v>231</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0</v>
      </c>
      <c r="D4" s="53">
        <v>29610.93029308319</v>
      </c>
      <c r="E4" s="54">
        <v>29610.93029308319</v>
      </c>
      <c r="F4" s="53">
        <v>729.6066821268624</v>
      </c>
      <c r="G4" s="53">
        <v>0</v>
      </c>
      <c r="H4" s="53">
        <v>-1790.8143577063747</v>
      </c>
      <c r="I4" s="54">
        <v>28549.722617503678</v>
      </c>
      <c r="J4" s="72"/>
      <c r="K4" s="53">
        <v>-14922.989030449942</v>
      </c>
      <c r="L4" s="53">
        <v>1481.244702896366</v>
      </c>
      <c r="M4" s="53">
        <v>11650.929969847202</v>
      </c>
      <c r="N4" s="73"/>
      <c r="O4" s="73"/>
      <c r="P4" s="73"/>
      <c r="Q4" s="73"/>
      <c r="R4" s="73"/>
      <c r="S4" s="73"/>
      <c r="T4" s="74"/>
    </row>
    <row r="5" spans="1:20" ht="13.5" customHeight="1">
      <c r="A5" s="75"/>
      <c r="B5" s="76" t="s">
        <v>23</v>
      </c>
      <c r="C5" s="77">
        <v>0</v>
      </c>
      <c r="D5" s="77">
        <v>30949.80525660515</v>
      </c>
      <c r="E5" s="78">
        <v>30949.80525660515</v>
      </c>
      <c r="F5" s="77">
        <v>729.6066821268624</v>
      </c>
      <c r="G5" s="77">
        <v>0</v>
      </c>
      <c r="H5" s="77">
        <v>-3034.760789161697</v>
      </c>
      <c r="I5" s="78">
        <v>28644.651149570313</v>
      </c>
      <c r="J5" s="72"/>
      <c r="K5" s="77">
        <v>-14646.025618235677</v>
      </c>
      <c r="L5" s="77">
        <v>-529.659986044333</v>
      </c>
      <c r="M5" s="77">
        <v>12140.924815118313</v>
      </c>
      <c r="N5" s="73"/>
      <c r="O5" s="73"/>
      <c r="P5" s="73"/>
      <c r="Q5" s="73"/>
      <c r="R5" s="73"/>
      <c r="S5" s="73"/>
      <c r="T5" s="74"/>
    </row>
    <row r="6" spans="1:20" ht="13.5" customHeight="1">
      <c r="A6" s="51"/>
      <c r="B6" s="52" t="s">
        <v>210</v>
      </c>
      <c r="C6" s="53">
        <v>0</v>
      </c>
      <c r="D6" s="53">
        <v>28676.757937431335</v>
      </c>
      <c r="E6" s="54">
        <v>28676.757937431335</v>
      </c>
      <c r="F6" s="53">
        <v>729.6066821268624</v>
      </c>
      <c r="G6" s="53">
        <v>0</v>
      </c>
      <c r="H6" s="53">
        <v>-15299.804182256481</v>
      </c>
      <c r="I6" s="54">
        <v>14106.560437301716</v>
      </c>
      <c r="J6" s="72"/>
      <c r="K6" s="53">
        <v>-14583.992879466812</v>
      </c>
      <c r="L6" s="53">
        <v>-633.9769198942894</v>
      </c>
      <c r="M6" s="53">
        <v>-81.83438289538026</v>
      </c>
      <c r="N6" s="73"/>
      <c r="O6" s="73"/>
      <c r="P6" s="73"/>
      <c r="Q6" s="73"/>
      <c r="R6" s="73"/>
      <c r="S6" s="73"/>
      <c r="T6" s="74"/>
    </row>
    <row r="7" spans="1:20" ht="13.5" customHeight="1">
      <c r="A7" s="75"/>
      <c r="B7" s="76" t="s">
        <v>211</v>
      </c>
      <c r="C7" s="77">
        <v>0</v>
      </c>
      <c r="D7" s="77">
        <v>31603.643900871277</v>
      </c>
      <c r="E7" s="78">
        <v>31603.643900871277</v>
      </c>
      <c r="F7" s="77">
        <v>729.6066821268624</v>
      </c>
      <c r="G7" s="77">
        <v>0</v>
      </c>
      <c r="H7" s="77">
        <v>-15523.552859212517</v>
      </c>
      <c r="I7" s="78">
        <v>16809.69772378562</v>
      </c>
      <c r="J7" s="72"/>
      <c r="K7" s="77">
        <v>-14731.387393127672</v>
      </c>
      <c r="L7" s="77">
        <v>-710.33108319319</v>
      </c>
      <c r="M7" s="77">
        <v>-81.83438289165497</v>
      </c>
      <c r="N7" s="73"/>
      <c r="O7" s="73"/>
      <c r="P7" s="73"/>
      <c r="Q7" s="73"/>
      <c r="R7" s="73"/>
      <c r="S7" s="73"/>
      <c r="T7" s="74"/>
    </row>
    <row r="8" spans="1:20" ht="13.5" customHeight="1">
      <c r="A8" s="51"/>
      <c r="B8" s="52" t="s">
        <v>42</v>
      </c>
      <c r="C8" s="53">
        <v>0</v>
      </c>
      <c r="D8" s="53">
        <v>30949.770469665527</v>
      </c>
      <c r="E8" s="54">
        <v>30949.770469665527</v>
      </c>
      <c r="F8" s="53">
        <v>729.6066821268624</v>
      </c>
      <c r="G8" s="53">
        <v>0</v>
      </c>
      <c r="H8" s="53">
        <v>-15498.548816106686</v>
      </c>
      <c r="I8" s="54">
        <v>16180.828335685703</v>
      </c>
      <c r="J8" s="72"/>
      <c r="K8" s="53">
        <v>-14622.557469532081</v>
      </c>
      <c r="L8" s="53">
        <v>-794.1569636792254</v>
      </c>
      <c r="M8" s="53">
        <v>-81.83438289538026</v>
      </c>
      <c r="N8" s="73"/>
      <c r="O8" s="73"/>
      <c r="P8" s="73"/>
      <c r="Q8" s="73"/>
      <c r="R8" s="73"/>
      <c r="S8" s="73"/>
      <c r="T8" s="74"/>
    </row>
    <row r="9" spans="1:20" ht="13.5" customHeight="1">
      <c r="A9" s="75"/>
      <c r="B9" s="76" t="s">
        <v>212</v>
      </c>
      <c r="C9" s="77">
        <v>0</v>
      </c>
      <c r="D9" s="77">
        <v>28988.132704496384</v>
      </c>
      <c r="E9" s="78">
        <v>28988.132704496384</v>
      </c>
      <c r="F9" s="77">
        <v>729.6066821268624</v>
      </c>
      <c r="G9" s="77">
        <v>230</v>
      </c>
      <c r="H9" s="77">
        <v>-15538.27852768661</v>
      </c>
      <c r="I9" s="78">
        <v>14409.460858936634</v>
      </c>
      <c r="J9" s="72"/>
      <c r="K9" s="77">
        <v>-14596.570863359311</v>
      </c>
      <c r="L9" s="77">
        <v>-859.8732814319198</v>
      </c>
      <c r="M9" s="77">
        <v>-81.83438289538026</v>
      </c>
      <c r="N9" s="73"/>
      <c r="O9" s="73"/>
      <c r="P9" s="73"/>
      <c r="Q9" s="73"/>
      <c r="R9" s="73"/>
      <c r="S9" s="73"/>
      <c r="T9" s="74"/>
    </row>
    <row r="10" spans="1:20" ht="13.5" customHeight="1">
      <c r="A10" s="51"/>
      <c r="B10" s="52" t="s">
        <v>57</v>
      </c>
      <c r="C10" s="53">
        <v>0</v>
      </c>
      <c r="D10" s="53">
        <v>27151.097763299942</v>
      </c>
      <c r="E10" s="54">
        <v>27151.097763299942</v>
      </c>
      <c r="F10" s="53">
        <v>729.6066821268624</v>
      </c>
      <c r="G10" s="53">
        <v>0</v>
      </c>
      <c r="H10" s="53">
        <v>-15357.425080632516</v>
      </c>
      <c r="I10" s="54">
        <v>12523.279364794287</v>
      </c>
      <c r="J10" s="72"/>
      <c r="K10" s="53">
        <v>-14501.207264876954</v>
      </c>
      <c r="L10" s="53">
        <v>-774.3834328601831</v>
      </c>
      <c r="M10" s="53">
        <v>-81.83438289538026</v>
      </c>
      <c r="N10" s="73"/>
      <c r="O10" s="73"/>
      <c r="P10" s="73"/>
      <c r="Q10" s="73"/>
      <c r="R10" s="73"/>
      <c r="S10" s="73"/>
      <c r="T10" s="74"/>
    </row>
    <row r="11" spans="1:20" ht="13.5" customHeight="1">
      <c r="A11" s="75"/>
      <c r="B11" s="76" t="s">
        <v>213</v>
      </c>
      <c r="C11" s="77">
        <v>0</v>
      </c>
      <c r="D11" s="77">
        <v>29517.525240778923</v>
      </c>
      <c r="E11" s="78">
        <v>29517.525240778923</v>
      </c>
      <c r="F11" s="77">
        <v>729.6066821268624</v>
      </c>
      <c r="G11" s="77">
        <v>1426</v>
      </c>
      <c r="H11" s="77">
        <v>-15439.175994035111</v>
      </c>
      <c r="I11" s="78">
        <v>16233.955928870673</v>
      </c>
      <c r="J11" s="72"/>
      <c r="K11" s="77">
        <v>-14077.329304614708</v>
      </c>
      <c r="L11" s="77">
        <v>-1280.012306525022</v>
      </c>
      <c r="M11" s="77">
        <v>-81.83438289538026</v>
      </c>
      <c r="N11" s="73"/>
      <c r="O11" s="73"/>
      <c r="P11" s="73"/>
      <c r="Q11" s="73"/>
      <c r="R11" s="73"/>
      <c r="S11" s="73"/>
      <c r="T11" s="74"/>
    </row>
    <row r="12" spans="1:20" ht="13.5" customHeight="1">
      <c r="A12" s="51"/>
      <c r="B12" s="52" t="s">
        <v>214</v>
      </c>
      <c r="C12" s="53">
        <v>0</v>
      </c>
      <c r="D12" s="53">
        <v>31043.15529847145</v>
      </c>
      <c r="E12" s="54">
        <v>31043.15529847145</v>
      </c>
      <c r="F12" s="53">
        <v>729.6066821268624</v>
      </c>
      <c r="G12" s="53">
        <v>501</v>
      </c>
      <c r="H12" s="53">
        <v>-15443.446826696601</v>
      </c>
      <c r="I12" s="54">
        <v>16830.315153901713</v>
      </c>
      <c r="J12" s="72"/>
      <c r="K12" s="53">
        <v>-14540.969292747817</v>
      </c>
      <c r="L12" s="53">
        <v>-820.6431510552659</v>
      </c>
      <c r="M12" s="53">
        <v>-81.83438289351761</v>
      </c>
      <c r="N12" s="73"/>
      <c r="O12" s="73"/>
      <c r="P12" s="73"/>
      <c r="Q12" s="73"/>
      <c r="R12" s="73"/>
      <c r="S12" s="73"/>
      <c r="T12" s="74"/>
    </row>
    <row r="13" spans="1:20" ht="13.5" customHeight="1">
      <c r="A13" s="75"/>
      <c r="B13" s="76" t="s">
        <v>215</v>
      </c>
      <c r="C13" s="77">
        <v>0</v>
      </c>
      <c r="D13" s="77">
        <v>29206.08863067627</v>
      </c>
      <c r="E13" s="78">
        <v>29206.08863067627</v>
      </c>
      <c r="F13" s="77">
        <v>729.6066821268624</v>
      </c>
      <c r="G13" s="77">
        <v>0</v>
      </c>
      <c r="H13" s="77">
        <v>-14977.645090488382</v>
      </c>
      <c r="I13" s="78">
        <v>14958.050222314749</v>
      </c>
      <c r="J13" s="72"/>
      <c r="K13" s="77">
        <v>-14898.205400690957</v>
      </c>
      <c r="L13" s="77">
        <v>2.394693094229223</v>
      </c>
      <c r="M13" s="77">
        <v>-81.83438289165497</v>
      </c>
      <c r="N13" s="73"/>
      <c r="O13" s="73"/>
      <c r="P13" s="73"/>
      <c r="Q13" s="73"/>
      <c r="R13" s="73"/>
      <c r="S13" s="73"/>
      <c r="T13" s="74"/>
    </row>
    <row r="14" spans="1:20" ht="13.5" customHeight="1">
      <c r="A14" s="51"/>
      <c r="B14" s="52" t="s">
        <v>216</v>
      </c>
      <c r="C14" s="53">
        <v>0</v>
      </c>
      <c r="D14" s="53">
        <v>30513.8189868927</v>
      </c>
      <c r="E14" s="54">
        <v>30513.8189868927</v>
      </c>
      <c r="F14" s="53">
        <v>729.6066821268624</v>
      </c>
      <c r="G14" s="53">
        <v>0</v>
      </c>
      <c r="H14" s="53">
        <v>-4149.845672074303</v>
      </c>
      <c r="I14" s="54">
        <v>27093.579996945256</v>
      </c>
      <c r="J14" s="72"/>
      <c r="K14" s="53">
        <v>-14798.12920299113</v>
      </c>
      <c r="L14" s="53">
        <v>-603.7311703518104</v>
      </c>
      <c r="M14" s="53">
        <v>11252.014701268636</v>
      </c>
      <c r="N14" s="73"/>
      <c r="O14" s="73"/>
      <c r="P14" s="73"/>
      <c r="Q14" s="73"/>
      <c r="R14" s="73"/>
      <c r="S14" s="73"/>
      <c r="T14" s="74"/>
    </row>
    <row r="15" spans="1:20" ht="13.5" customHeight="1">
      <c r="A15" s="75"/>
      <c r="B15" s="76" t="s">
        <v>217</v>
      </c>
      <c r="C15" s="77">
        <v>0</v>
      </c>
      <c r="D15" s="77">
        <v>30109.08261013031</v>
      </c>
      <c r="E15" s="78">
        <v>30109.08261013031</v>
      </c>
      <c r="F15" s="77">
        <v>729.6066821268624</v>
      </c>
      <c r="G15" s="77">
        <v>0</v>
      </c>
      <c r="H15" s="77">
        <v>-14868.401028240267</v>
      </c>
      <c r="I15" s="78">
        <v>15970.288264016905</v>
      </c>
      <c r="J15" s="72"/>
      <c r="K15" s="77">
        <v>-14803.446307506088</v>
      </c>
      <c r="L15" s="77">
        <v>16.87966218727946</v>
      </c>
      <c r="M15" s="77">
        <v>-81.83438292145729</v>
      </c>
      <c r="N15" s="73"/>
      <c r="O15" s="73"/>
      <c r="P15" s="73"/>
      <c r="Q15" s="73"/>
      <c r="R15" s="73"/>
      <c r="S15" s="73"/>
      <c r="T15" s="74"/>
    </row>
    <row r="16" spans="1:20" ht="13.5" customHeight="1">
      <c r="A16" s="51"/>
      <c r="B16" s="52" t="s">
        <v>218</v>
      </c>
      <c r="C16" s="53">
        <v>0</v>
      </c>
      <c r="D16" s="53">
        <v>28365.433496952057</v>
      </c>
      <c r="E16" s="54">
        <v>28365.433496952057</v>
      </c>
      <c r="F16" s="53">
        <v>729.6066821268624</v>
      </c>
      <c r="G16" s="53">
        <v>0</v>
      </c>
      <c r="H16" s="53">
        <v>-15196.47252523073</v>
      </c>
      <c r="I16" s="54">
        <v>13898.567653848188</v>
      </c>
      <c r="J16" s="72"/>
      <c r="K16" s="53">
        <v>-14473.301210133173</v>
      </c>
      <c r="L16" s="53">
        <v>-641.3369322021764</v>
      </c>
      <c r="M16" s="53">
        <v>-81.83438289538026</v>
      </c>
      <c r="N16" s="73"/>
      <c r="O16" s="73"/>
      <c r="P16" s="73"/>
      <c r="Q16" s="73"/>
      <c r="R16" s="73"/>
      <c r="S16" s="73"/>
      <c r="T16" s="74"/>
    </row>
    <row r="17" spans="1:20" ht="13.5" customHeight="1">
      <c r="A17" s="75"/>
      <c r="B17" s="76" t="s">
        <v>131</v>
      </c>
      <c r="C17" s="77">
        <v>0</v>
      </c>
      <c r="D17" s="77">
        <v>31385.723033428192</v>
      </c>
      <c r="E17" s="78">
        <v>31385.723033428192</v>
      </c>
      <c r="F17" s="77">
        <v>729.6066821268624</v>
      </c>
      <c r="G17" s="77">
        <v>0</v>
      </c>
      <c r="H17" s="77">
        <v>-15444.489893449945</v>
      </c>
      <c r="I17" s="78">
        <v>16670.83982210511</v>
      </c>
      <c r="J17" s="72"/>
      <c r="K17" s="77">
        <v>-14680.090653044555</v>
      </c>
      <c r="L17" s="77">
        <v>-682.5648575100099</v>
      </c>
      <c r="M17" s="77">
        <v>-81.83438289538026</v>
      </c>
      <c r="N17" s="73"/>
      <c r="O17" s="73"/>
      <c r="P17" s="73"/>
      <c r="Q17" s="73"/>
      <c r="R17" s="73"/>
      <c r="S17" s="73"/>
      <c r="T17" s="74"/>
    </row>
    <row r="18" spans="1:20" ht="13.5" customHeight="1">
      <c r="A18" s="51"/>
      <c r="B18" s="52" t="s">
        <v>219</v>
      </c>
      <c r="C18" s="53">
        <v>0</v>
      </c>
      <c r="D18" s="53">
        <v>27680.410739421844</v>
      </c>
      <c r="E18" s="54">
        <v>27680.410739421844</v>
      </c>
      <c r="F18" s="53">
        <v>729.6066821268624</v>
      </c>
      <c r="G18" s="53">
        <v>0</v>
      </c>
      <c r="H18" s="53">
        <v>-15529.516197897385</v>
      </c>
      <c r="I18" s="54">
        <v>12880.501223651321</v>
      </c>
      <c r="J18" s="72"/>
      <c r="K18" s="53">
        <v>-14759.788734654861</v>
      </c>
      <c r="L18" s="53">
        <v>-687.8930803471434</v>
      </c>
      <c r="M18" s="53">
        <v>-81.83438289538026</v>
      </c>
      <c r="N18" s="73"/>
      <c r="O18" s="73"/>
      <c r="P18" s="73"/>
      <c r="Q18" s="73"/>
      <c r="R18" s="73"/>
      <c r="S18" s="73"/>
      <c r="T18" s="74"/>
    </row>
    <row r="19" spans="1:20" ht="13.5" customHeight="1">
      <c r="A19" s="75"/>
      <c r="B19" s="76" t="s">
        <v>220</v>
      </c>
      <c r="C19" s="77">
        <v>0</v>
      </c>
      <c r="D19" s="77">
        <v>29797.76447367668</v>
      </c>
      <c r="E19" s="78">
        <v>29797.76447367668</v>
      </c>
      <c r="F19" s="77">
        <v>729.6066821268624</v>
      </c>
      <c r="G19" s="77">
        <v>0</v>
      </c>
      <c r="H19" s="77">
        <v>-15014.754123621598</v>
      </c>
      <c r="I19" s="78">
        <v>15512.617032181945</v>
      </c>
      <c r="J19" s="72"/>
      <c r="K19" s="77">
        <v>-14287.271196091338</v>
      </c>
      <c r="L19" s="77">
        <v>-645.6485446348797</v>
      </c>
      <c r="M19" s="77">
        <v>-81.83438289538026</v>
      </c>
      <c r="N19" s="73"/>
      <c r="O19" s="73"/>
      <c r="P19" s="73"/>
      <c r="Q19" s="73"/>
      <c r="R19" s="73"/>
      <c r="S19" s="73"/>
      <c r="T19" s="74"/>
    </row>
    <row r="20" spans="1:20" ht="13.5" customHeight="1">
      <c r="A20" s="51"/>
      <c r="B20" s="52" t="s">
        <v>221</v>
      </c>
      <c r="C20" s="53">
        <v>0</v>
      </c>
      <c r="D20" s="53">
        <v>30420.428884983063</v>
      </c>
      <c r="E20" s="54">
        <v>30420.428884983063</v>
      </c>
      <c r="F20" s="53">
        <v>729.6066821268624</v>
      </c>
      <c r="G20" s="53">
        <v>0</v>
      </c>
      <c r="H20" s="53">
        <v>-15389.92910111331</v>
      </c>
      <c r="I20" s="54">
        <v>15760.106465996614</v>
      </c>
      <c r="J20" s="72"/>
      <c r="K20" s="53">
        <v>-14468.847762177535</v>
      </c>
      <c r="L20" s="53">
        <v>-839.2469560403948</v>
      </c>
      <c r="M20" s="53">
        <v>-81.83438289538026</v>
      </c>
      <c r="N20" s="73"/>
      <c r="O20" s="73"/>
      <c r="P20" s="73"/>
      <c r="Q20" s="73"/>
      <c r="R20" s="73"/>
      <c r="S20" s="73"/>
      <c r="T20" s="74"/>
    </row>
    <row r="21" spans="1:20" ht="13.5" customHeight="1">
      <c r="A21" s="75"/>
      <c r="B21" s="76" t="s">
        <v>222</v>
      </c>
      <c r="C21" s="77">
        <v>0</v>
      </c>
      <c r="D21" s="77">
        <v>25033.81031537056</v>
      </c>
      <c r="E21" s="78">
        <v>25033.81031537056</v>
      </c>
      <c r="F21" s="77">
        <v>729.6066821268624</v>
      </c>
      <c r="G21" s="77">
        <v>0</v>
      </c>
      <c r="H21" s="77">
        <v>-15348.496152596388</v>
      </c>
      <c r="I21" s="78">
        <v>10414.920844901033</v>
      </c>
      <c r="J21" s="72"/>
      <c r="K21" s="77">
        <v>-14312.460718661787</v>
      </c>
      <c r="L21" s="77">
        <v>-954.2010510429459</v>
      </c>
      <c r="M21" s="77">
        <v>-81.83438289165497</v>
      </c>
      <c r="N21" s="73"/>
      <c r="O21" s="73"/>
      <c r="P21" s="73"/>
      <c r="Q21" s="73"/>
      <c r="R21" s="73"/>
      <c r="S21" s="73"/>
      <c r="T21" s="74"/>
    </row>
    <row r="22" spans="1:20" ht="13.5" customHeight="1">
      <c r="A22" s="51"/>
      <c r="B22" s="52" t="s">
        <v>223</v>
      </c>
      <c r="C22" s="53">
        <v>0</v>
      </c>
      <c r="D22" s="53">
        <v>27742.67941224575</v>
      </c>
      <c r="E22" s="54">
        <v>27742.67941224575</v>
      </c>
      <c r="F22" s="53">
        <v>729.6066821268624</v>
      </c>
      <c r="G22" s="53">
        <v>784</v>
      </c>
      <c r="H22" s="53">
        <v>-14956.674602964122</v>
      </c>
      <c r="I22" s="54">
        <v>14299.61149140849</v>
      </c>
      <c r="J22" s="72"/>
      <c r="K22" s="53">
        <v>-14114.5430666006</v>
      </c>
      <c r="L22" s="53">
        <v>-760.2971534681424</v>
      </c>
      <c r="M22" s="53">
        <v>-81.83438289538026</v>
      </c>
      <c r="N22" s="73"/>
      <c r="O22" s="73"/>
      <c r="P22" s="73"/>
      <c r="Q22" s="73"/>
      <c r="R22" s="73"/>
      <c r="S22" s="73"/>
      <c r="T22" s="74"/>
    </row>
    <row r="23" spans="1:20" ht="13.5" customHeight="1">
      <c r="A23" s="75"/>
      <c r="B23" s="76" t="s">
        <v>224</v>
      </c>
      <c r="C23" s="77">
        <v>0</v>
      </c>
      <c r="D23" s="77">
        <v>26559.52406001091</v>
      </c>
      <c r="E23" s="78">
        <v>26559.52406001091</v>
      </c>
      <c r="F23" s="77">
        <v>729.6066821268624</v>
      </c>
      <c r="G23" s="77">
        <v>242</v>
      </c>
      <c r="H23" s="77">
        <v>-15286.402305900801</v>
      </c>
      <c r="I23" s="78">
        <v>12244.72843623697</v>
      </c>
      <c r="J23" s="72"/>
      <c r="K23" s="77">
        <v>-14220.932815157455</v>
      </c>
      <c r="L23" s="77">
        <v>-983.6351078479653</v>
      </c>
      <c r="M23" s="77">
        <v>-81.83438289538026</v>
      </c>
      <c r="N23" s="73"/>
      <c r="O23" s="73"/>
      <c r="P23" s="73"/>
      <c r="Q23" s="73"/>
      <c r="R23" s="73"/>
      <c r="S23" s="73"/>
      <c r="T23" s="74"/>
    </row>
    <row r="24" spans="1:20" ht="13.5" customHeight="1">
      <c r="A24" s="51"/>
      <c r="B24" s="52" t="s">
        <v>225</v>
      </c>
      <c r="C24" s="53">
        <v>0</v>
      </c>
      <c r="D24" s="53">
        <v>26870.911700844765</v>
      </c>
      <c r="E24" s="54">
        <v>26870.911700844765</v>
      </c>
      <c r="F24" s="53">
        <v>729.6066821268624</v>
      </c>
      <c r="G24" s="53">
        <v>652</v>
      </c>
      <c r="H24" s="53">
        <v>-14654.311830681072</v>
      </c>
      <c r="I24" s="54">
        <v>13598.206552290554</v>
      </c>
      <c r="J24" s="72"/>
      <c r="K24" s="53">
        <v>-13711.474210991126</v>
      </c>
      <c r="L24" s="53">
        <v>-861.0032367945664</v>
      </c>
      <c r="M24" s="53">
        <v>-81.83438289538026</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5.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K4" sqref="K4:M2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191</v>
      </c>
      <c r="B1" s="55" t="s">
        <v>232</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18570.000000000004</v>
      </c>
      <c r="D4" s="53">
        <v>15345.930293560028</v>
      </c>
      <c r="E4" s="54">
        <v>33915.93029356003</v>
      </c>
      <c r="F4" s="53">
        <v>729.6008955346919</v>
      </c>
      <c r="G4" s="53">
        <v>0</v>
      </c>
      <c r="H4" s="53">
        <v>7921.841525842133</v>
      </c>
      <c r="I4" s="54">
        <v>42567.37271493685</v>
      </c>
      <c r="J4" s="72"/>
      <c r="K4" s="53">
        <v>-5210.333146901436</v>
      </c>
      <c r="L4" s="53">
        <v>1481.244702896366</v>
      </c>
      <c r="M4" s="53">
        <v>11650.929969847202</v>
      </c>
      <c r="N4" s="73"/>
      <c r="O4" s="73"/>
      <c r="P4" s="73"/>
      <c r="Q4" s="73"/>
      <c r="R4" s="73"/>
      <c r="S4" s="73"/>
      <c r="T4" s="74"/>
    </row>
    <row r="5" spans="1:20" ht="13.5" customHeight="1">
      <c r="A5" s="75"/>
      <c r="B5" s="76" t="s">
        <v>23</v>
      </c>
      <c r="C5" s="77">
        <v>17565.000000000004</v>
      </c>
      <c r="D5" s="77">
        <v>16039.80525636673</v>
      </c>
      <c r="E5" s="78">
        <v>33604.80525636673</v>
      </c>
      <c r="F5" s="77">
        <v>729.6008955346919</v>
      </c>
      <c r="G5" s="77">
        <v>0</v>
      </c>
      <c r="H5" s="77">
        <v>6451.157715362195</v>
      </c>
      <c r="I5" s="78">
        <v>40785.56386726361</v>
      </c>
      <c r="J5" s="72"/>
      <c r="K5" s="77">
        <v>-5160.107113711785</v>
      </c>
      <c r="L5" s="77">
        <v>-529.659986044333</v>
      </c>
      <c r="M5" s="77">
        <v>12140.924815118313</v>
      </c>
      <c r="N5" s="73"/>
      <c r="O5" s="73"/>
      <c r="P5" s="73"/>
      <c r="Q5" s="73"/>
      <c r="R5" s="73"/>
      <c r="S5" s="73"/>
      <c r="T5" s="74"/>
    </row>
    <row r="6" spans="1:20" ht="13.5" customHeight="1">
      <c r="A6" s="51"/>
      <c r="B6" s="52" t="s">
        <v>210</v>
      </c>
      <c r="C6" s="53">
        <v>16245</v>
      </c>
      <c r="D6" s="53">
        <v>14861.757937192917</v>
      </c>
      <c r="E6" s="54">
        <v>31106.757937192917</v>
      </c>
      <c r="F6" s="53">
        <v>729.6008955346919</v>
      </c>
      <c r="G6" s="53">
        <v>0</v>
      </c>
      <c r="H6" s="53">
        <v>-4647.846295277157</v>
      </c>
      <c r="I6" s="54">
        <v>27188.51253745045</v>
      </c>
      <c r="J6" s="72"/>
      <c r="K6" s="53">
        <v>-3932.0349924874877</v>
      </c>
      <c r="L6" s="53">
        <v>-633.9769198942894</v>
      </c>
      <c r="M6" s="53">
        <v>-81.83438289538026</v>
      </c>
      <c r="N6" s="73"/>
      <c r="O6" s="73"/>
      <c r="P6" s="73"/>
      <c r="Q6" s="73"/>
      <c r="R6" s="73"/>
      <c r="S6" s="73"/>
      <c r="T6" s="74"/>
    </row>
    <row r="7" spans="1:20" ht="13.5" customHeight="1">
      <c r="A7" s="75"/>
      <c r="B7" s="76" t="s">
        <v>211</v>
      </c>
      <c r="C7" s="77">
        <v>17325</v>
      </c>
      <c r="D7" s="77">
        <v>16378.643899917603</v>
      </c>
      <c r="E7" s="78">
        <v>33703.6438999176</v>
      </c>
      <c r="F7" s="77">
        <v>729.6008955346919</v>
      </c>
      <c r="G7" s="77">
        <v>0</v>
      </c>
      <c r="H7" s="77">
        <v>-5700.97525644313</v>
      </c>
      <c r="I7" s="78">
        <v>28732.269539009165</v>
      </c>
      <c r="J7" s="72"/>
      <c r="K7" s="77">
        <v>-4908.809790358285</v>
      </c>
      <c r="L7" s="77">
        <v>-710.33108319319</v>
      </c>
      <c r="M7" s="77">
        <v>-81.83438289165497</v>
      </c>
      <c r="N7" s="73"/>
      <c r="O7" s="73"/>
      <c r="P7" s="73"/>
      <c r="Q7" s="73"/>
      <c r="R7" s="73"/>
      <c r="S7" s="73"/>
      <c r="T7" s="74"/>
    </row>
    <row r="8" spans="1:20" ht="13.5" customHeight="1">
      <c r="A8" s="51"/>
      <c r="B8" s="52" t="s">
        <v>42</v>
      </c>
      <c r="C8" s="53">
        <v>17640</v>
      </c>
      <c r="D8" s="53">
        <v>16039.77046918869</v>
      </c>
      <c r="E8" s="54">
        <v>33679.77046918869</v>
      </c>
      <c r="F8" s="53">
        <v>729.6008955346919</v>
      </c>
      <c r="G8" s="53">
        <v>0</v>
      </c>
      <c r="H8" s="53">
        <v>-5247.218681135429</v>
      </c>
      <c r="I8" s="54">
        <v>29162.152683587952</v>
      </c>
      <c r="J8" s="72"/>
      <c r="K8" s="53">
        <v>-4371.227334560823</v>
      </c>
      <c r="L8" s="53">
        <v>-794.1569636792254</v>
      </c>
      <c r="M8" s="53">
        <v>-81.83438289538026</v>
      </c>
      <c r="N8" s="73"/>
      <c r="O8" s="73"/>
      <c r="P8" s="73"/>
      <c r="Q8" s="73"/>
      <c r="R8" s="73"/>
      <c r="S8" s="73"/>
      <c r="T8" s="74"/>
    </row>
    <row r="9" spans="1:20" ht="13.5" customHeight="1">
      <c r="A9" s="75"/>
      <c r="B9" s="76" t="s">
        <v>212</v>
      </c>
      <c r="C9" s="77">
        <v>18000</v>
      </c>
      <c r="D9" s="77">
        <v>15023.132702827454</v>
      </c>
      <c r="E9" s="78">
        <v>33023.13270282745</v>
      </c>
      <c r="F9" s="77">
        <v>729.6008955346919</v>
      </c>
      <c r="G9" s="77">
        <v>230</v>
      </c>
      <c r="H9" s="77">
        <v>-5458.640629810575</v>
      </c>
      <c r="I9" s="78">
        <v>28524.09296855157</v>
      </c>
      <c r="J9" s="72"/>
      <c r="K9" s="77">
        <v>-4516.9329654832745</v>
      </c>
      <c r="L9" s="77">
        <v>-859.8732814319198</v>
      </c>
      <c r="M9" s="77">
        <v>-81.83438289538026</v>
      </c>
      <c r="N9" s="73"/>
      <c r="O9" s="73"/>
      <c r="P9" s="73"/>
      <c r="Q9" s="73"/>
      <c r="R9" s="73"/>
      <c r="S9" s="73"/>
      <c r="T9" s="74"/>
    </row>
    <row r="10" spans="1:20" ht="13.5" customHeight="1">
      <c r="A10" s="51"/>
      <c r="B10" s="52" t="s">
        <v>57</v>
      </c>
      <c r="C10" s="53">
        <v>17790</v>
      </c>
      <c r="D10" s="53">
        <v>14071.097762584686</v>
      </c>
      <c r="E10" s="54">
        <v>31861.097762584686</v>
      </c>
      <c r="F10" s="53">
        <v>729.6008955346919</v>
      </c>
      <c r="G10" s="53">
        <v>0</v>
      </c>
      <c r="H10" s="53">
        <v>-5020.162932000628</v>
      </c>
      <c r="I10" s="54">
        <v>27570.53572611875</v>
      </c>
      <c r="J10" s="72"/>
      <c r="K10" s="53">
        <v>-4163.945116245064</v>
      </c>
      <c r="L10" s="53">
        <v>-774.3834328601831</v>
      </c>
      <c r="M10" s="53">
        <v>-81.83438289538026</v>
      </c>
      <c r="N10" s="73"/>
      <c r="O10" s="73"/>
      <c r="P10" s="73"/>
      <c r="Q10" s="73"/>
      <c r="R10" s="73"/>
      <c r="S10" s="73"/>
      <c r="T10" s="74"/>
    </row>
    <row r="11" spans="1:20" ht="13.5" customHeight="1">
      <c r="A11" s="75"/>
      <c r="B11" s="76" t="s">
        <v>213</v>
      </c>
      <c r="C11" s="77">
        <v>17025</v>
      </c>
      <c r="D11" s="77">
        <v>15297.525240421295</v>
      </c>
      <c r="E11" s="78">
        <v>32322.525240421295</v>
      </c>
      <c r="F11" s="77">
        <v>729.6008955346919</v>
      </c>
      <c r="G11" s="77">
        <v>1426</v>
      </c>
      <c r="H11" s="77">
        <v>-4896.1539917179</v>
      </c>
      <c r="I11" s="78">
        <v>29581.972144238087</v>
      </c>
      <c r="J11" s="72"/>
      <c r="K11" s="77">
        <v>-3534.3073022974977</v>
      </c>
      <c r="L11" s="77">
        <v>-1280.012306525022</v>
      </c>
      <c r="M11" s="77">
        <v>-81.83438289538026</v>
      </c>
      <c r="N11" s="73"/>
      <c r="O11" s="73"/>
      <c r="P11" s="73"/>
      <c r="Q11" s="73"/>
      <c r="R11" s="73"/>
      <c r="S11" s="73"/>
      <c r="T11" s="74"/>
    </row>
    <row r="12" spans="1:20" ht="13.5" customHeight="1">
      <c r="A12" s="51"/>
      <c r="B12" s="52" t="s">
        <v>214</v>
      </c>
      <c r="C12" s="53">
        <v>18059.999999999996</v>
      </c>
      <c r="D12" s="53">
        <v>16088.155297994614</v>
      </c>
      <c r="E12" s="54">
        <v>34148.155297994614</v>
      </c>
      <c r="F12" s="53">
        <v>729.6008955346919</v>
      </c>
      <c r="G12" s="53">
        <v>501</v>
      </c>
      <c r="H12" s="53">
        <v>-5368.409934666767</v>
      </c>
      <c r="I12" s="54">
        <v>30010.346258862537</v>
      </c>
      <c r="J12" s="72"/>
      <c r="K12" s="53">
        <v>-4465.932400717984</v>
      </c>
      <c r="L12" s="53">
        <v>-820.6431510552659</v>
      </c>
      <c r="M12" s="53">
        <v>-81.83438289351761</v>
      </c>
      <c r="N12" s="73"/>
      <c r="O12" s="73"/>
      <c r="P12" s="73"/>
      <c r="Q12" s="73"/>
      <c r="R12" s="73"/>
      <c r="S12" s="73"/>
      <c r="T12" s="74"/>
    </row>
    <row r="13" spans="1:20" ht="13.5" customHeight="1">
      <c r="A13" s="75"/>
      <c r="B13" s="76" t="s">
        <v>215</v>
      </c>
      <c r="C13" s="77">
        <v>16770</v>
      </c>
      <c r="D13" s="77">
        <v>15136.088624954224</v>
      </c>
      <c r="E13" s="78">
        <v>31906.088624954224</v>
      </c>
      <c r="F13" s="77">
        <v>729.6008955346919</v>
      </c>
      <c r="G13" s="77">
        <v>0</v>
      </c>
      <c r="H13" s="77">
        <v>-5231.320894100509</v>
      </c>
      <c r="I13" s="78">
        <v>27404.36862638841</v>
      </c>
      <c r="J13" s="72"/>
      <c r="K13" s="77">
        <v>-5151.881204303083</v>
      </c>
      <c r="L13" s="77">
        <v>2.394693094229223</v>
      </c>
      <c r="M13" s="77">
        <v>-81.83438289165497</v>
      </c>
      <c r="N13" s="73"/>
      <c r="O13" s="73"/>
      <c r="P13" s="73"/>
      <c r="Q13" s="73"/>
      <c r="R13" s="73"/>
      <c r="S13" s="73"/>
      <c r="T13" s="74"/>
    </row>
    <row r="14" spans="1:20" ht="13.5" customHeight="1">
      <c r="A14" s="51"/>
      <c r="B14" s="52" t="s">
        <v>216</v>
      </c>
      <c r="C14" s="53">
        <v>17100</v>
      </c>
      <c r="D14" s="53">
        <v>15813.818987131119</v>
      </c>
      <c r="E14" s="54">
        <v>32913.81898713112</v>
      </c>
      <c r="F14" s="53">
        <v>729.6008955346919</v>
      </c>
      <c r="G14" s="53">
        <v>0</v>
      </c>
      <c r="H14" s="53">
        <v>6041.840977427106</v>
      </c>
      <c r="I14" s="54">
        <v>39685.260860092916</v>
      </c>
      <c r="J14" s="72"/>
      <c r="K14" s="53">
        <v>-4606.442553489719</v>
      </c>
      <c r="L14" s="53">
        <v>-603.7311703518104</v>
      </c>
      <c r="M14" s="53">
        <v>11252.014701268636</v>
      </c>
      <c r="N14" s="73"/>
      <c r="O14" s="73"/>
      <c r="P14" s="73"/>
      <c r="Q14" s="73"/>
      <c r="R14" s="73"/>
      <c r="S14" s="73"/>
      <c r="T14" s="74"/>
    </row>
    <row r="15" spans="1:20" ht="13.5" customHeight="1">
      <c r="A15" s="75"/>
      <c r="B15" s="76" t="s">
        <v>217</v>
      </c>
      <c r="C15" s="77">
        <v>17220</v>
      </c>
      <c r="D15" s="77">
        <v>15604.082612991333</v>
      </c>
      <c r="E15" s="78">
        <v>32824.08261299133</v>
      </c>
      <c r="F15" s="77">
        <v>729.6008955346919</v>
      </c>
      <c r="G15" s="77">
        <v>0</v>
      </c>
      <c r="H15" s="77">
        <v>-4999.761424210313</v>
      </c>
      <c r="I15" s="78">
        <v>28553.922084315713</v>
      </c>
      <c r="J15" s="72"/>
      <c r="K15" s="77">
        <v>-4934.806703476135</v>
      </c>
      <c r="L15" s="77">
        <v>16.87966218727946</v>
      </c>
      <c r="M15" s="77">
        <v>-81.83438292145729</v>
      </c>
      <c r="N15" s="73"/>
      <c r="O15" s="73"/>
      <c r="P15" s="73"/>
      <c r="Q15" s="73"/>
      <c r="R15" s="73"/>
      <c r="S15" s="73"/>
      <c r="T15" s="74"/>
    </row>
    <row r="16" spans="1:20" ht="13.5" customHeight="1">
      <c r="A16" s="51"/>
      <c r="B16" s="52" t="s">
        <v>218</v>
      </c>
      <c r="C16" s="53">
        <v>17520</v>
      </c>
      <c r="D16" s="53">
        <v>14700.433496713638</v>
      </c>
      <c r="E16" s="54">
        <v>32220.43349671364</v>
      </c>
      <c r="F16" s="53">
        <v>729.6008955346919</v>
      </c>
      <c r="G16" s="53">
        <v>0</v>
      </c>
      <c r="H16" s="53">
        <v>-4857.394957381625</v>
      </c>
      <c r="I16" s="54">
        <v>28092.639434866705</v>
      </c>
      <c r="J16" s="72"/>
      <c r="K16" s="53">
        <v>-4134.223642284069</v>
      </c>
      <c r="L16" s="53">
        <v>-641.3369322021764</v>
      </c>
      <c r="M16" s="53">
        <v>-81.83438289538026</v>
      </c>
      <c r="N16" s="73"/>
      <c r="O16" s="73"/>
      <c r="P16" s="73"/>
      <c r="Q16" s="73"/>
      <c r="R16" s="73"/>
      <c r="S16" s="73"/>
      <c r="T16" s="74"/>
    </row>
    <row r="17" spans="1:20" ht="13.5" customHeight="1">
      <c r="A17" s="75"/>
      <c r="B17" s="76" t="s">
        <v>131</v>
      </c>
      <c r="C17" s="77">
        <v>18450</v>
      </c>
      <c r="D17" s="77">
        <v>16265.723031759262</v>
      </c>
      <c r="E17" s="78">
        <v>34715.72303175926</v>
      </c>
      <c r="F17" s="77">
        <v>729.6008955346919</v>
      </c>
      <c r="G17" s="77">
        <v>0</v>
      </c>
      <c r="H17" s="77">
        <v>-5317.345912664885</v>
      </c>
      <c r="I17" s="78">
        <v>30127.97801462907</v>
      </c>
      <c r="J17" s="72"/>
      <c r="K17" s="77">
        <v>-4552.946672259495</v>
      </c>
      <c r="L17" s="77">
        <v>-682.5648575100099</v>
      </c>
      <c r="M17" s="77">
        <v>-81.83438289538026</v>
      </c>
      <c r="N17" s="73"/>
      <c r="O17" s="73"/>
      <c r="P17" s="73"/>
      <c r="Q17" s="73"/>
      <c r="R17" s="73"/>
      <c r="S17" s="73"/>
      <c r="T17" s="74"/>
    </row>
    <row r="18" spans="1:20" ht="13.5" customHeight="1">
      <c r="A18" s="51"/>
      <c r="B18" s="52" t="s">
        <v>219</v>
      </c>
      <c r="C18" s="53">
        <v>16320.000000000002</v>
      </c>
      <c r="D18" s="53">
        <v>14345.410741329193</v>
      </c>
      <c r="E18" s="54">
        <v>30665.410741329193</v>
      </c>
      <c r="F18" s="53">
        <v>729.6008955346919</v>
      </c>
      <c r="G18" s="53">
        <v>0</v>
      </c>
      <c r="H18" s="53">
        <v>-5084.828310106938</v>
      </c>
      <c r="I18" s="54">
        <v>26310.183326756945</v>
      </c>
      <c r="J18" s="72"/>
      <c r="K18" s="53">
        <v>-4315.100846864415</v>
      </c>
      <c r="L18" s="53">
        <v>-687.8930803471434</v>
      </c>
      <c r="M18" s="53">
        <v>-81.83438289538026</v>
      </c>
      <c r="N18" s="73"/>
      <c r="O18" s="73"/>
      <c r="P18" s="73"/>
      <c r="Q18" s="73"/>
      <c r="R18" s="73"/>
      <c r="S18" s="73"/>
      <c r="T18" s="74"/>
    </row>
    <row r="19" spans="1:20" ht="13.5" customHeight="1">
      <c r="A19" s="75"/>
      <c r="B19" s="76" t="s">
        <v>220</v>
      </c>
      <c r="C19" s="77">
        <v>17460</v>
      </c>
      <c r="D19" s="77">
        <v>15442.764475345612</v>
      </c>
      <c r="E19" s="78">
        <v>32902.76447534561</v>
      </c>
      <c r="F19" s="77">
        <v>729.6008955346919</v>
      </c>
      <c r="G19" s="77">
        <v>0</v>
      </c>
      <c r="H19" s="77">
        <v>-4316.876835693009</v>
      </c>
      <c r="I19" s="78">
        <v>29315.488535187294</v>
      </c>
      <c r="J19" s="72"/>
      <c r="K19" s="77">
        <v>-3589.3939081627486</v>
      </c>
      <c r="L19" s="77">
        <v>-645.6485446348797</v>
      </c>
      <c r="M19" s="77">
        <v>-81.83438289538026</v>
      </c>
      <c r="N19" s="73"/>
      <c r="O19" s="73"/>
      <c r="P19" s="73"/>
      <c r="Q19" s="73"/>
      <c r="R19" s="73"/>
      <c r="S19" s="73"/>
      <c r="T19" s="74"/>
    </row>
    <row r="20" spans="1:20" ht="13.5" customHeight="1">
      <c r="A20" s="51"/>
      <c r="B20" s="52" t="s">
        <v>221</v>
      </c>
      <c r="C20" s="53">
        <v>17265</v>
      </c>
      <c r="D20" s="53">
        <v>15765.428885698318</v>
      </c>
      <c r="E20" s="54">
        <v>33030.42888569832</v>
      </c>
      <c r="F20" s="53">
        <v>729.6008955346919</v>
      </c>
      <c r="G20" s="53">
        <v>0</v>
      </c>
      <c r="H20" s="53">
        <v>-4813.507912235178</v>
      </c>
      <c r="I20" s="54">
        <v>28946.521868997832</v>
      </c>
      <c r="J20" s="72"/>
      <c r="K20" s="53">
        <v>-3892.426573299403</v>
      </c>
      <c r="L20" s="53">
        <v>-839.2469560403948</v>
      </c>
      <c r="M20" s="53">
        <v>-81.83438289538026</v>
      </c>
      <c r="N20" s="73"/>
      <c r="O20" s="73"/>
      <c r="P20" s="73"/>
      <c r="Q20" s="73"/>
      <c r="R20" s="73"/>
      <c r="S20" s="73"/>
      <c r="T20" s="74"/>
    </row>
    <row r="21" spans="1:20" ht="13.5" customHeight="1">
      <c r="A21" s="75"/>
      <c r="B21" s="76" t="s">
        <v>222</v>
      </c>
      <c r="C21" s="77">
        <v>16934.999999999996</v>
      </c>
      <c r="D21" s="77">
        <v>12973.810314178467</v>
      </c>
      <c r="E21" s="78">
        <v>29908.810314178463</v>
      </c>
      <c r="F21" s="77">
        <v>729.6008955346919</v>
      </c>
      <c r="G21" s="77">
        <v>0</v>
      </c>
      <c r="H21" s="77">
        <v>-4842.32835758918</v>
      </c>
      <c r="I21" s="78">
        <v>25796.082852123975</v>
      </c>
      <c r="J21" s="72"/>
      <c r="K21" s="77">
        <v>-3806.2929236545797</v>
      </c>
      <c r="L21" s="77">
        <v>-954.2010510429459</v>
      </c>
      <c r="M21" s="77">
        <v>-81.83438289165497</v>
      </c>
      <c r="N21" s="73"/>
      <c r="O21" s="73"/>
      <c r="P21" s="73"/>
      <c r="Q21" s="73"/>
      <c r="R21" s="73"/>
      <c r="S21" s="73"/>
      <c r="T21" s="74"/>
    </row>
    <row r="22" spans="1:20" ht="13.5" customHeight="1">
      <c r="A22" s="51"/>
      <c r="B22" s="52" t="s">
        <v>223</v>
      </c>
      <c r="C22" s="53">
        <v>17550</v>
      </c>
      <c r="D22" s="53">
        <v>14377.67941224575</v>
      </c>
      <c r="E22" s="54">
        <v>31927.67941224575</v>
      </c>
      <c r="F22" s="53">
        <v>729.6008955346919</v>
      </c>
      <c r="G22" s="53">
        <v>784</v>
      </c>
      <c r="H22" s="53">
        <v>-4220.020120130659</v>
      </c>
      <c r="I22" s="54">
        <v>29221.260187649783</v>
      </c>
      <c r="J22" s="72"/>
      <c r="K22" s="53">
        <v>-3377.888583767136</v>
      </c>
      <c r="L22" s="53">
        <v>-760.2971534681424</v>
      </c>
      <c r="M22" s="53">
        <v>-81.83438289538026</v>
      </c>
      <c r="N22" s="73"/>
      <c r="O22" s="73"/>
      <c r="P22" s="73"/>
      <c r="Q22" s="73"/>
      <c r="R22" s="73"/>
      <c r="S22" s="73"/>
      <c r="T22" s="74"/>
    </row>
    <row r="23" spans="1:20" ht="13.5" customHeight="1">
      <c r="A23" s="75"/>
      <c r="B23" s="76" t="s">
        <v>224</v>
      </c>
      <c r="C23" s="77">
        <v>17025</v>
      </c>
      <c r="D23" s="77">
        <v>13764.524058580399</v>
      </c>
      <c r="E23" s="78">
        <v>30789.5240585804</v>
      </c>
      <c r="F23" s="77">
        <v>729.6008955346919</v>
      </c>
      <c r="G23" s="77">
        <v>242</v>
      </c>
      <c r="H23" s="77">
        <v>-5540.47768909748</v>
      </c>
      <c r="I23" s="78">
        <v>26220.64726501761</v>
      </c>
      <c r="J23" s="72"/>
      <c r="K23" s="77">
        <v>-4475.008198354134</v>
      </c>
      <c r="L23" s="77">
        <v>-983.6351078479653</v>
      </c>
      <c r="M23" s="77">
        <v>-81.83438289538026</v>
      </c>
      <c r="N23" s="73"/>
      <c r="O23" s="73"/>
      <c r="P23" s="73"/>
      <c r="Q23" s="73"/>
      <c r="R23" s="73"/>
      <c r="S23" s="73"/>
      <c r="T23" s="74"/>
    </row>
    <row r="24" spans="1:20" ht="13.5" customHeight="1">
      <c r="A24" s="51"/>
      <c r="B24" s="52" t="s">
        <v>225</v>
      </c>
      <c r="C24" s="53">
        <v>17010</v>
      </c>
      <c r="D24" s="53">
        <v>13925.911702275276</v>
      </c>
      <c r="E24" s="54">
        <v>30935.911702275276</v>
      </c>
      <c r="F24" s="53">
        <v>729.6008955346919</v>
      </c>
      <c r="G24" s="53">
        <v>652</v>
      </c>
      <c r="H24" s="53">
        <v>-3859.993335756171</v>
      </c>
      <c r="I24" s="54">
        <v>28457.519262053796</v>
      </c>
      <c r="J24" s="72"/>
      <c r="K24" s="53">
        <v>-2917.155716066224</v>
      </c>
      <c r="L24" s="53">
        <v>-861.0032367945664</v>
      </c>
      <c r="M24" s="53">
        <v>-81.83438289538026</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6.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M4" sqref="M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192</v>
      </c>
      <c r="B1" s="55" t="s">
        <v>233</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61900</v>
      </c>
      <c r="D4" s="53">
        <v>-17939.069713115692</v>
      </c>
      <c r="E4" s="54">
        <v>43960.93028688431</v>
      </c>
      <c r="F4" s="53">
        <v>729.6066821268624</v>
      </c>
      <c r="G4" s="53">
        <v>0</v>
      </c>
      <c r="H4" s="53">
        <v>-965.5526935815797</v>
      </c>
      <c r="I4" s="54">
        <v>43724.98427542959</v>
      </c>
      <c r="J4" s="72"/>
      <c r="K4" s="53">
        <v>-14097.727366325149</v>
      </c>
      <c r="L4" s="53">
        <v>1481.244702896366</v>
      </c>
      <c r="M4" s="53">
        <v>11650.929969847202</v>
      </c>
      <c r="N4" s="73"/>
      <c r="O4" s="73"/>
      <c r="P4" s="73"/>
      <c r="Q4" s="73"/>
      <c r="R4" s="73"/>
      <c r="S4" s="73"/>
      <c r="T4" s="74"/>
    </row>
    <row r="5" spans="1:20" ht="13.5" customHeight="1">
      <c r="A5" s="75"/>
      <c r="B5" s="76" t="s">
        <v>23</v>
      </c>
      <c r="C5" s="77">
        <v>58550</v>
      </c>
      <c r="D5" s="77">
        <v>-18750.19474220276</v>
      </c>
      <c r="E5" s="78">
        <v>39799.80525779724</v>
      </c>
      <c r="F5" s="77">
        <v>729.6066821268624</v>
      </c>
      <c r="G5" s="77">
        <v>0</v>
      </c>
      <c r="H5" s="77">
        <v>-2125.385581538774</v>
      </c>
      <c r="I5" s="78">
        <v>38404.02635838533</v>
      </c>
      <c r="J5" s="72"/>
      <c r="K5" s="77">
        <v>-13736.650410612754</v>
      </c>
      <c r="L5" s="77">
        <v>-529.659986044333</v>
      </c>
      <c r="M5" s="77">
        <v>12140.924815118313</v>
      </c>
      <c r="N5" s="73"/>
      <c r="O5" s="73"/>
      <c r="P5" s="73"/>
      <c r="Q5" s="73"/>
      <c r="R5" s="73"/>
      <c r="S5" s="73"/>
      <c r="T5" s="74"/>
    </row>
    <row r="6" spans="1:20" ht="13.5" customHeight="1">
      <c r="A6" s="51"/>
      <c r="B6" s="52" t="s">
        <v>210</v>
      </c>
      <c r="C6" s="53">
        <v>54150</v>
      </c>
      <c r="D6" s="53">
        <v>-17373.24206018448</v>
      </c>
      <c r="E6" s="54">
        <v>36776.75793981552</v>
      </c>
      <c r="F6" s="53">
        <v>729.6066821268624</v>
      </c>
      <c r="G6" s="53">
        <v>0</v>
      </c>
      <c r="H6" s="53">
        <v>-14278.461769050427</v>
      </c>
      <c r="I6" s="54">
        <v>23227.902852891955</v>
      </c>
      <c r="J6" s="72"/>
      <c r="K6" s="53">
        <v>-13562.650466260759</v>
      </c>
      <c r="L6" s="53">
        <v>-633.9769198942894</v>
      </c>
      <c r="M6" s="53">
        <v>-81.83438289538026</v>
      </c>
      <c r="N6" s="73"/>
      <c r="O6" s="73"/>
      <c r="P6" s="73"/>
      <c r="Q6" s="73"/>
      <c r="R6" s="73"/>
      <c r="S6" s="73"/>
      <c r="T6" s="74"/>
    </row>
    <row r="7" spans="1:20" ht="13.5" customHeight="1">
      <c r="A7" s="75"/>
      <c r="B7" s="76" t="s">
        <v>211</v>
      </c>
      <c r="C7" s="77">
        <v>57750</v>
      </c>
      <c r="D7" s="77">
        <v>-19146.356097221375</v>
      </c>
      <c r="E7" s="78">
        <v>38603.643902778625</v>
      </c>
      <c r="F7" s="77">
        <v>729.6066821268624</v>
      </c>
      <c r="G7" s="77">
        <v>0</v>
      </c>
      <c r="H7" s="77">
        <v>-14630.99779670875</v>
      </c>
      <c r="I7" s="78">
        <v>24702.252788196736</v>
      </c>
      <c r="J7" s="72"/>
      <c r="K7" s="77">
        <v>-13838.832330623905</v>
      </c>
      <c r="L7" s="77">
        <v>-710.33108319319</v>
      </c>
      <c r="M7" s="77">
        <v>-81.83438289165497</v>
      </c>
      <c r="N7" s="73"/>
      <c r="O7" s="73"/>
      <c r="P7" s="73"/>
      <c r="Q7" s="73"/>
      <c r="R7" s="73"/>
      <c r="S7" s="73"/>
      <c r="T7" s="74"/>
    </row>
    <row r="8" spans="1:20" ht="13.5" customHeight="1">
      <c r="A8" s="51"/>
      <c r="B8" s="52" t="s">
        <v>42</v>
      </c>
      <c r="C8" s="53">
        <v>58800</v>
      </c>
      <c r="D8" s="53">
        <v>-18750.229533195496</v>
      </c>
      <c r="E8" s="54">
        <v>40049.770466804504</v>
      </c>
      <c r="F8" s="53">
        <v>729.6066821268624</v>
      </c>
      <c r="G8" s="53">
        <v>0</v>
      </c>
      <c r="H8" s="53">
        <v>-14483.30829694677</v>
      </c>
      <c r="I8" s="54">
        <v>26296.068851984593</v>
      </c>
      <c r="J8" s="72"/>
      <c r="K8" s="53">
        <v>-13607.316950372166</v>
      </c>
      <c r="L8" s="53">
        <v>-794.1569636792254</v>
      </c>
      <c r="M8" s="53">
        <v>-81.83438289538026</v>
      </c>
      <c r="N8" s="73"/>
      <c r="O8" s="73"/>
      <c r="P8" s="73"/>
      <c r="Q8" s="73"/>
      <c r="R8" s="73"/>
      <c r="S8" s="73"/>
      <c r="T8" s="74"/>
    </row>
    <row r="9" spans="1:20" ht="13.5" customHeight="1">
      <c r="A9" s="75"/>
      <c r="B9" s="76" t="s">
        <v>212</v>
      </c>
      <c r="C9" s="77">
        <v>60000</v>
      </c>
      <c r="D9" s="77">
        <v>-17561.86729669571</v>
      </c>
      <c r="E9" s="78">
        <v>42438.13270330429</v>
      </c>
      <c r="F9" s="77">
        <v>729.6066821268624</v>
      </c>
      <c r="G9" s="77">
        <v>230</v>
      </c>
      <c r="H9" s="77">
        <v>-14563.507617277644</v>
      </c>
      <c r="I9" s="78">
        <v>28834.231768153506</v>
      </c>
      <c r="J9" s="72"/>
      <c r="K9" s="77">
        <v>-13621.799952950345</v>
      </c>
      <c r="L9" s="77">
        <v>-859.8732814319198</v>
      </c>
      <c r="M9" s="77">
        <v>-81.83438289538026</v>
      </c>
      <c r="N9" s="73"/>
      <c r="O9" s="73"/>
      <c r="P9" s="73"/>
      <c r="Q9" s="73"/>
      <c r="R9" s="73"/>
      <c r="S9" s="73"/>
      <c r="T9" s="74"/>
    </row>
    <row r="10" spans="1:20" ht="13.5" customHeight="1">
      <c r="A10" s="51"/>
      <c r="B10" s="52" t="s">
        <v>57</v>
      </c>
      <c r="C10" s="53">
        <v>59300</v>
      </c>
      <c r="D10" s="53">
        <v>-16448.902237415314</v>
      </c>
      <c r="E10" s="54">
        <v>42851.097762584686</v>
      </c>
      <c r="F10" s="53">
        <v>729.6066821268624</v>
      </c>
      <c r="G10" s="53">
        <v>0</v>
      </c>
      <c r="H10" s="53">
        <v>-14339.232142748377</v>
      </c>
      <c r="I10" s="54">
        <v>29241.47230196317</v>
      </c>
      <c r="J10" s="72"/>
      <c r="K10" s="53">
        <v>-13483.014326992814</v>
      </c>
      <c r="L10" s="53">
        <v>-774.3834328601831</v>
      </c>
      <c r="M10" s="53">
        <v>-81.83438289538026</v>
      </c>
      <c r="N10" s="73"/>
      <c r="O10" s="73"/>
      <c r="P10" s="73"/>
      <c r="Q10" s="73"/>
      <c r="R10" s="73"/>
      <c r="S10" s="73"/>
      <c r="T10" s="74"/>
    </row>
    <row r="11" spans="1:20" ht="13.5" customHeight="1">
      <c r="A11" s="75"/>
      <c r="B11" s="76" t="s">
        <v>213</v>
      </c>
      <c r="C11" s="77">
        <v>56750</v>
      </c>
      <c r="D11" s="77">
        <v>-17882.4747595191</v>
      </c>
      <c r="E11" s="78">
        <v>38867.5252404809</v>
      </c>
      <c r="F11" s="77">
        <v>729.6066821268624</v>
      </c>
      <c r="G11" s="77">
        <v>1426</v>
      </c>
      <c r="H11" s="77">
        <v>-14379.919018083017</v>
      </c>
      <c r="I11" s="78">
        <v>26643.212904524742</v>
      </c>
      <c r="J11" s="72"/>
      <c r="K11" s="77">
        <v>-13018.072328662614</v>
      </c>
      <c r="L11" s="77">
        <v>-1280.012306525022</v>
      </c>
      <c r="M11" s="77">
        <v>-81.83438289538026</v>
      </c>
      <c r="N11" s="73"/>
      <c r="O11" s="73"/>
      <c r="P11" s="73"/>
      <c r="Q11" s="73"/>
      <c r="R11" s="73"/>
      <c r="S11" s="73"/>
      <c r="T11" s="74"/>
    </row>
    <row r="12" spans="1:20" ht="13.5" customHeight="1">
      <c r="A12" s="51"/>
      <c r="B12" s="52" t="s">
        <v>214</v>
      </c>
      <c r="C12" s="53">
        <v>60200</v>
      </c>
      <c r="D12" s="53">
        <v>-18806.844701886177</v>
      </c>
      <c r="E12" s="54">
        <v>41393.15529811382</v>
      </c>
      <c r="F12" s="53">
        <v>729.6066821268624</v>
      </c>
      <c r="G12" s="53">
        <v>501</v>
      </c>
      <c r="H12" s="53">
        <v>-14500.469530878921</v>
      </c>
      <c r="I12" s="54">
        <v>28123.29244936176</v>
      </c>
      <c r="J12" s="72"/>
      <c r="K12" s="53">
        <v>-13597.991996930137</v>
      </c>
      <c r="L12" s="53">
        <v>-820.6431510552659</v>
      </c>
      <c r="M12" s="53">
        <v>-81.83438289351761</v>
      </c>
      <c r="N12" s="73"/>
      <c r="O12" s="73"/>
      <c r="P12" s="73"/>
      <c r="Q12" s="73"/>
      <c r="R12" s="73"/>
      <c r="S12" s="73"/>
      <c r="T12" s="74"/>
    </row>
    <row r="13" spans="1:20" ht="13.5" customHeight="1">
      <c r="A13" s="75"/>
      <c r="B13" s="76" t="s">
        <v>215</v>
      </c>
      <c r="C13" s="77">
        <v>55900</v>
      </c>
      <c r="D13" s="77">
        <v>-17693.91136932373</v>
      </c>
      <c r="E13" s="78">
        <v>38206.08863067627</v>
      </c>
      <c r="F13" s="77">
        <v>729.6066821268624</v>
      </c>
      <c r="G13" s="77">
        <v>0</v>
      </c>
      <c r="H13" s="77">
        <v>-14117.335761430979</v>
      </c>
      <c r="I13" s="78">
        <v>24818.359551372152</v>
      </c>
      <c r="J13" s="72"/>
      <c r="K13" s="77">
        <v>-14037.896071633553</v>
      </c>
      <c r="L13" s="77">
        <v>2.394693094229223</v>
      </c>
      <c r="M13" s="77">
        <v>-81.83438289165497</v>
      </c>
      <c r="N13" s="73"/>
      <c r="O13" s="73"/>
      <c r="P13" s="73"/>
      <c r="Q13" s="73"/>
      <c r="R13" s="73"/>
      <c r="S13" s="73"/>
      <c r="T13" s="74"/>
    </row>
    <row r="14" spans="1:20" ht="13.5" customHeight="1">
      <c r="A14" s="51"/>
      <c r="B14" s="52" t="s">
        <v>216</v>
      </c>
      <c r="C14" s="53">
        <v>57000</v>
      </c>
      <c r="D14" s="53">
        <v>-18486.181014060974</v>
      </c>
      <c r="E14" s="54">
        <v>38513.818985939026</v>
      </c>
      <c r="F14" s="53">
        <v>729.6066821268624</v>
      </c>
      <c r="G14" s="53">
        <v>0</v>
      </c>
      <c r="H14" s="53">
        <v>-3132.113265814609</v>
      </c>
      <c r="I14" s="54">
        <v>36111.31240225128</v>
      </c>
      <c r="J14" s="72"/>
      <c r="K14" s="53">
        <v>-13780.396796731435</v>
      </c>
      <c r="L14" s="53">
        <v>-603.7311703518104</v>
      </c>
      <c r="M14" s="53">
        <v>11252.014701268636</v>
      </c>
      <c r="N14" s="73"/>
      <c r="O14" s="73"/>
      <c r="P14" s="73"/>
      <c r="Q14" s="73"/>
      <c r="R14" s="73"/>
      <c r="S14" s="73"/>
      <c r="T14" s="74"/>
    </row>
    <row r="15" spans="1:20" ht="13.5" customHeight="1">
      <c r="A15" s="75"/>
      <c r="B15" s="76" t="s">
        <v>217</v>
      </c>
      <c r="C15" s="77">
        <v>57400</v>
      </c>
      <c r="D15" s="77">
        <v>-18240.91738128662</v>
      </c>
      <c r="E15" s="78">
        <v>39159.08261871338</v>
      </c>
      <c r="F15" s="77">
        <v>729.6066821268624</v>
      </c>
      <c r="G15" s="77">
        <v>0</v>
      </c>
      <c r="H15" s="77">
        <v>-13963.475093690842</v>
      </c>
      <c r="I15" s="78">
        <v>25925.214207149398</v>
      </c>
      <c r="J15" s="72"/>
      <c r="K15" s="77">
        <v>-13898.520372956664</v>
      </c>
      <c r="L15" s="77">
        <v>16.87966218727946</v>
      </c>
      <c r="M15" s="77">
        <v>-81.83438292145729</v>
      </c>
      <c r="N15" s="73"/>
      <c r="O15" s="73"/>
      <c r="P15" s="73"/>
      <c r="Q15" s="73"/>
      <c r="R15" s="73"/>
      <c r="S15" s="73"/>
      <c r="T15" s="74"/>
    </row>
    <row r="16" spans="1:20" ht="13.5" customHeight="1">
      <c r="A16" s="51"/>
      <c r="B16" s="52" t="s">
        <v>218</v>
      </c>
      <c r="C16" s="53">
        <v>58400</v>
      </c>
      <c r="D16" s="53">
        <v>-17184.5665037632</v>
      </c>
      <c r="E16" s="54">
        <v>41215.4334962368</v>
      </c>
      <c r="F16" s="53">
        <v>729.6066821268624</v>
      </c>
      <c r="G16" s="53">
        <v>0</v>
      </c>
      <c r="H16" s="53">
        <v>-14204.994011686571</v>
      </c>
      <c r="I16" s="54">
        <v>27740.046166677093</v>
      </c>
      <c r="J16" s="72"/>
      <c r="K16" s="53">
        <v>-13481.822696589014</v>
      </c>
      <c r="L16" s="53">
        <v>-641.3369322021764</v>
      </c>
      <c r="M16" s="53">
        <v>-81.83438289538026</v>
      </c>
      <c r="N16" s="73"/>
      <c r="O16" s="73"/>
      <c r="P16" s="73"/>
      <c r="Q16" s="73"/>
      <c r="R16" s="73"/>
      <c r="S16" s="73"/>
      <c r="T16" s="74"/>
    </row>
    <row r="17" spans="1:20" ht="13.5" customHeight="1">
      <c r="A17" s="75"/>
      <c r="B17" s="76" t="s">
        <v>131</v>
      </c>
      <c r="C17" s="77">
        <v>61500</v>
      </c>
      <c r="D17" s="77">
        <v>-19014.2769677639</v>
      </c>
      <c r="E17" s="78">
        <v>42485.7230322361</v>
      </c>
      <c r="F17" s="77">
        <v>729.6066821268624</v>
      </c>
      <c r="G17" s="77">
        <v>0</v>
      </c>
      <c r="H17" s="77">
        <v>-14486.06126689134</v>
      </c>
      <c r="I17" s="78">
        <v>28729.268447471622</v>
      </c>
      <c r="J17" s="72"/>
      <c r="K17" s="77">
        <v>-13721.66202648595</v>
      </c>
      <c r="L17" s="77">
        <v>-682.5648575100099</v>
      </c>
      <c r="M17" s="77">
        <v>-81.83438289538026</v>
      </c>
      <c r="N17" s="73"/>
      <c r="O17" s="73"/>
      <c r="P17" s="73"/>
      <c r="Q17" s="73"/>
      <c r="R17" s="73"/>
      <c r="S17" s="73"/>
      <c r="T17" s="74"/>
    </row>
    <row r="18" spans="1:20" ht="13.5" customHeight="1">
      <c r="A18" s="51"/>
      <c r="B18" s="52" t="s">
        <v>219</v>
      </c>
      <c r="C18" s="53">
        <v>54400</v>
      </c>
      <c r="D18" s="53">
        <v>-16769.589259386063</v>
      </c>
      <c r="E18" s="54">
        <v>37630.41074061394</v>
      </c>
      <c r="F18" s="53">
        <v>729.6066821268624</v>
      </c>
      <c r="G18" s="53">
        <v>0</v>
      </c>
      <c r="H18" s="53">
        <v>-14563.200090758888</v>
      </c>
      <c r="I18" s="54">
        <v>23796.81733198191</v>
      </c>
      <c r="J18" s="72"/>
      <c r="K18" s="53">
        <v>-13793.472627516365</v>
      </c>
      <c r="L18" s="53">
        <v>-687.8930803471434</v>
      </c>
      <c r="M18" s="53">
        <v>-81.83438289538026</v>
      </c>
      <c r="N18" s="73"/>
      <c r="O18" s="73"/>
      <c r="P18" s="73"/>
      <c r="Q18" s="73"/>
      <c r="R18" s="73"/>
      <c r="S18" s="73"/>
      <c r="T18" s="74"/>
    </row>
    <row r="19" spans="1:20" ht="13.5" customHeight="1">
      <c r="A19" s="75"/>
      <c r="B19" s="76" t="s">
        <v>220</v>
      </c>
      <c r="C19" s="77">
        <v>58200</v>
      </c>
      <c r="D19" s="77">
        <v>-18052.23552632332</v>
      </c>
      <c r="E19" s="78">
        <v>40147.76447367668</v>
      </c>
      <c r="F19" s="77">
        <v>729.6066821268624</v>
      </c>
      <c r="G19" s="77">
        <v>0</v>
      </c>
      <c r="H19" s="77">
        <v>-13953.549174176213</v>
      </c>
      <c r="I19" s="78">
        <v>26923.82198162733</v>
      </c>
      <c r="J19" s="72"/>
      <c r="K19" s="77">
        <v>-13226.066246645953</v>
      </c>
      <c r="L19" s="77">
        <v>-645.6485446348797</v>
      </c>
      <c r="M19" s="77">
        <v>-81.83438289538026</v>
      </c>
      <c r="N19" s="73"/>
      <c r="O19" s="73"/>
      <c r="P19" s="73"/>
      <c r="Q19" s="73"/>
      <c r="R19" s="73"/>
      <c r="S19" s="73"/>
      <c r="T19" s="74"/>
    </row>
    <row r="20" spans="1:20" ht="13.5" customHeight="1">
      <c r="A20" s="51"/>
      <c r="B20" s="52" t="s">
        <v>221</v>
      </c>
      <c r="C20" s="53">
        <v>57550</v>
      </c>
      <c r="D20" s="53">
        <v>-18429.57111477852</v>
      </c>
      <c r="E20" s="54">
        <v>39120.42888522148</v>
      </c>
      <c r="F20" s="53">
        <v>729.6066821268624</v>
      </c>
      <c r="G20" s="53">
        <v>0</v>
      </c>
      <c r="H20" s="53">
        <v>-14355.038628644923</v>
      </c>
      <c r="I20" s="54">
        <v>25494.99693870342</v>
      </c>
      <c r="J20" s="72"/>
      <c r="K20" s="53">
        <v>-13433.957289709148</v>
      </c>
      <c r="L20" s="53">
        <v>-839.2469560403948</v>
      </c>
      <c r="M20" s="53">
        <v>-81.83438289538026</v>
      </c>
      <c r="N20" s="73"/>
      <c r="O20" s="73"/>
      <c r="P20" s="73"/>
      <c r="Q20" s="73"/>
      <c r="R20" s="73"/>
      <c r="S20" s="73"/>
      <c r="T20" s="74"/>
    </row>
    <row r="21" spans="1:20" ht="13.5" customHeight="1">
      <c r="A21" s="75"/>
      <c r="B21" s="76" t="s">
        <v>222</v>
      </c>
      <c r="C21" s="77">
        <v>56450</v>
      </c>
      <c r="D21" s="77">
        <v>-15166.189684867859</v>
      </c>
      <c r="E21" s="78">
        <v>41283.81031513214</v>
      </c>
      <c r="F21" s="77">
        <v>729.6066821268624</v>
      </c>
      <c r="G21" s="77">
        <v>0</v>
      </c>
      <c r="H21" s="77">
        <v>-14338.593811564626</v>
      </c>
      <c r="I21" s="78">
        <v>27674.823185694375</v>
      </c>
      <c r="J21" s="72"/>
      <c r="K21" s="77">
        <v>-13302.558377630025</v>
      </c>
      <c r="L21" s="77">
        <v>-954.2010510429459</v>
      </c>
      <c r="M21" s="77">
        <v>-81.83438289165497</v>
      </c>
      <c r="N21" s="73"/>
      <c r="O21" s="73"/>
      <c r="P21" s="73"/>
      <c r="Q21" s="73"/>
      <c r="R21" s="73"/>
      <c r="S21" s="73"/>
      <c r="T21" s="74"/>
    </row>
    <row r="22" spans="1:20" ht="13.5" customHeight="1">
      <c r="A22" s="51"/>
      <c r="B22" s="52" t="s">
        <v>223</v>
      </c>
      <c r="C22" s="53">
        <v>58500</v>
      </c>
      <c r="D22" s="53">
        <v>-16807.320587038994</v>
      </c>
      <c r="E22" s="54">
        <v>41692.679412961006</v>
      </c>
      <c r="F22" s="53">
        <v>729.6066821268624</v>
      </c>
      <c r="G22" s="53">
        <v>784</v>
      </c>
      <c r="H22" s="53">
        <v>-13924.840321621992</v>
      </c>
      <c r="I22" s="54">
        <v>29281.445773465875</v>
      </c>
      <c r="J22" s="72"/>
      <c r="K22" s="53">
        <v>-13082.70878525847</v>
      </c>
      <c r="L22" s="53">
        <v>-760.2971534681424</v>
      </c>
      <c r="M22" s="53">
        <v>-81.83438289538026</v>
      </c>
      <c r="N22" s="73"/>
      <c r="O22" s="73"/>
      <c r="P22" s="73"/>
      <c r="Q22" s="73"/>
      <c r="R22" s="73"/>
      <c r="S22" s="73"/>
      <c r="T22" s="74"/>
    </row>
    <row r="23" spans="1:20" ht="13.5" customHeight="1">
      <c r="A23" s="75"/>
      <c r="B23" s="76" t="s">
        <v>224</v>
      </c>
      <c r="C23" s="77">
        <v>56750</v>
      </c>
      <c r="D23" s="77">
        <v>-16090.47594165802</v>
      </c>
      <c r="E23" s="78">
        <v>40659.52405834198</v>
      </c>
      <c r="F23" s="77">
        <v>729.6066821268624</v>
      </c>
      <c r="G23" s="77">
        <v>242</v>
      </c>
      <c r="H23" s="77">
        <v>-14306.565919716353</v>
      </c>
      <c r="I23" s="78">
        <v>27324.564820752486</v>
      </c>
      <c r="J23" s="72"/>
      <c r="K23" s="77">
        <v>-13241.096428973007</v>
      </c>
      <c r="L23" s="77">
        <v>-983.6351078479653</v>
      </c>
      <c r="M23" s="77">
        <v>-81.83438289538026</v>
      </c>
      <c r="N23" s="73"/>
      <c r="O23" s="73"/>
      <c r="P23" s="73"/>
      <c r="Q23" s="73"/>
      <c r="R23" s="73"/>
      <c r="S23" s="73"/>
      <c r="T23" s="74"/>
    </row>
    <row r="24" spans="1:20" ht="13.5" customHeight="1">
      <c r="A24" s="51"/>
      <c r="B24" s="52" t="s">
        <v>225</v>
      </c>
      <c r="C24" s="53">
        <v>56700</v>
      </c>
      <c r="D24" s="53">
        <v>-16279.088299512863</v>
      </c>
      <c r="E24" s="54">
        <v>40420.91170048714</v>
      </c>
      <c r="F24" s="53">
        <v>729.6066821268624</v>
      </c>
      <c r="G24" s="53">
        <v>652</v>
      </c>
      <c r="H24" s="53">
        <v>-13505.66484970385</v>
      </c>
      <c r="I24" s="54">
        <v>28296.85353291015</v>
      </c>
      <c r="J24" s="72"/>
      <c r="K24" s="53">
        <v>-12562.827230013903</v>
      </c>
      <c r="L24" s="53">
        <v>-861.0032367945664</v>
      </c>
      <c r="M24" s="53">
        <v>-81.83438289538026</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7.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K4" sqref="K4:M2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193</v>
      </c>
      <c r="B1" s="55" t="s">
        <v>234</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24760</v>
      </c>
      <c r="D4" s="53">
        <v>10590.930285453796</v>
      </c>
      <c r="E4" s="54">
        <v>35350.9302854538</v>
      </c>
      <c r="F4" s="53">
        <v>729.6008955346919</v>
      </c>
      <c r="G4" s="53">
        <v>0</v>
      </c>
      <c r="H4" s="53">
        <v>27217.981623283442</v>
      </c>
      <c r="I4" s="54">
        <v>63298.51280427193</v>
      </c>
      <c r="J4" s="72"/>
      <c r="K4" s="53">
        <v>14085.806950539874</v>
      </c>
      <c r="L4" s="53">
        <v>1481.244702896366</v>
      </c>
      <c r="M4" s="53">
        <v>11650.929969847202</v>
      </c>
      <c r="N4" s="73"/>
      <c r="O4" s="73"/>
      <c r="P4" s="73"/>
      <c r="Q4" s="73"/>
      <c r="R4" s="73"/>
      <c r="S4" s="73"/>
      <c r="T4" s="74"/>
    </row>
    <row r="5" spans="1:20" ht="13.5" customHeight="1">
      <c r="A5" s="75"/>
      <c r="B5" s="76" t="s">
        <v>23</v>
      </c>
      <c r="C5" s="77">
        <v>23420</v>
      </c>
      <c r="D5" s="77">
        <v>11069.80525803566</v>
      </c>
      <c r="E5" s="78">
        <v>34489.80525803566</v>
      </c>
      <c r="F5" s="77">
        <v>729.6008955346919</v>
      </c>
      <c r="G5" s="77">
        <v>0</v>
      </c>
      <c r="H5" s="77">
        <v>26908.082319010064</v>
      </c>
      <c r="I5" s="78">
        <v>62127.488472580415</v>
      </c>
      <c r="J5" s="72"/>
      <c r="K5" s="77">
        <v>15296.817489936082</v>
      </c>
      <c r="L5" s="77">
        <v>-529.659986044333</v>
      </c>
      <c r="M5" s="77">
        <v>12140.924815118313</v>
      </c>
      <c r="N5" s="73"/>
      <c r="O5" s="73"/>
      <c r="P5" s="73"/>
      <c r="Q5" s="73"/>
      <c r="R5" s="73"/>
      <c r="S5" s="73"/>
      <c r="T5" s="74"/>
    </row>
    <row r="6" spans="1:20" ht="13.5" customHeight="1">
      <c r="A6" s="51"/>
      <c r="B6" s="52" t="s">
        <v>210</v>
      </c>
      <c r="C6" s="53">
        <v>21660</v>
      </c>
      <c r="D6" s="53">
        <v>10256.757937192917</v>
      </c>
      <c r="E6" s="54">
        <v>31916.757937192917</v>
      </c>
      <c r="F6" s="53">
        <v>729.6008955346919</v>
      </c>
      <c r="G6" s="53">
        <v>0</v>
      </c>
      <c r="H6" s="53">
        <v>14598.598094926436</v>
      </c>
      <c r="I6" s="54">
        <v>47244.95692765404</v>
      </c>
      <c r="J6" s="72"/>
      <c r="K6" s="53">
        <v>15314.409397716105</v>
      </c>
      <c r="L6" s="53">
        <v>-633.9769198942894</v>
      </c>
      <c r="M6" s="53">
        <v>-81.83438289538026</v>
      </c>
      <c r="N6" s="73"/>
      <c r="O6" s="73"/>
      <c r="P6" s="73"/>
      <c r="Q6" s="73"/>
      <c r="R6" s="73"/>
      <c r="S6" s="73"/>
      <c r="T6" s="74"/>
    </row>
    <row r="7" spans="1:20" ht="13.5" customHeight="1">
      <c r="A7" s="75"/>
      <c r="B7" s="76" t="s">
        <v>211</v>
      </c>
      <c r="C7" s="77">
        <v>23100</v>
      </c>
      <c r="D7" s="77">
        <v>11303.643899917603</v>
      </c>
      <c r="E7" s="78">
        <v>34403.6438999176</v>
      </c>
      <c r="F7" s="77">
        <v>729.6008955346919</v>
      </c>
      <c r="G7" s="77">
        <v>0</v>
      </c>
      <c r="H7" s="77">
        <v>14165.673334200237</v>
      </c>
      <c r="I7" s="78">
        <v>49298.918129652535</v>
      </c>
      <c r="J7" s="72"/>
      <c r="K7" s="77">
        <v>14957.838800285082</v>
      </c>
      <c r="L7" s="77">
        <v>-710.33108319319</v>
      </c>
      <c r="M7" s="77">
        <v>-81.83438289165497</v>
      </c>
      <c r="N7" s="73"/>
      <c r="O7" s="73"/>
      <c r="P7" s="73"/>
      <c r="Q7" s="73"/>
      <c r="R7" s="73"/>
      <c r="S7" s="73"/>
      <c r="T7" s="74"/>
    </row>
    <row r="8" spans="1:20" ht="13.5" customHeight="1">
      <c r="A8" s="51"/>
      <c r="B8" s="52" t="s">
        <v>42</v>
      </c>
      <c r="C8" s="53">
        <v>23520</v>
      </c>
      <c r="D8" s="53">
        <v>11069.770468711853</v>
      </c>
      <c r="E8" s="54">
        <v>34589.77046871185</v>
      </c>
      <c r="F8" s="53">
        <v>729.6008955346919</v>
      </c>
      <c r="G8" s="53">
        <v>0</v>
      </c>
      <c r="H8" s="53">
        <v>14612.129914058816</v>
      </c>
      <c r="I8" s="54">
        <v>49931.50127830536</v>
      </c>
      <c r="J8" s="72"/>
      <c r="K8" s="53">
        <v>15488.121260633421</v>
      </c>
      <c r="L8" s="53">
        <v>-794.1569636792254</v>
      </c>
      <c r="M8" s="53">
        <v>-81.83438289538026</v>
      </c>
      <c r="N8" s="73"/>
      <c r="O8" s="73"/>
      <c r="P8" s="73"/>
      <c r="Q8" s="73"/>
      <c r="R8" s="73"/>
      <c r="S8" s="73"/>
      <c r="T8" s="74"/>
    </row>
    <row r="9" spans="1:20" ht="13.5" customHeight="1">
      <c r="A9" s="75"/>
      <c r="B9" s="76" t="s">
        <v>212</v>
      </c>
      <c r="C9" s="77">
        <v>24000</v>
      </c>
      <c r="D9" s="77">
        <v>10368.132704257965</v>
      </c>
      <c r="E9" s="78">
        <v>34368.132704257965</v>
      </c>
      <c r="F9" s="77">
        <v>729.6008955346919</v>
      </c>
      <c r="G9" s="77">
        <v>230</v>
      </c>
      <c r="H9" s="77">
        <v>14312.374884937028</v>
      </c>
      <c r="I9" s="78">
        <v>49640.10848472969</v>
      </c>
      <c r="J9" s="72"/>
      <c r="K9" s="77">
        <v>15254.082549264327</v>
      </c>
      <c r="L9" s="77">
        <v>-859.8732814319198</v>
      </c>
      <c r="M9" s="77">
        <v>-81.83438289538026</v>
      </c>
      <c r="N9" s="73"/>
      <c r="O9" s="73"/>
      <c r="P9" s="73"/>
      <c r="Q9" s="73"/>
      <c r="R9" s="73"/>
      <c r="S9" s="73"/>
      <c r="T9" s="74"/>
    </row>
    <row r="10" spans="1:20" ht="13.5" customHeight="1">
      <c r="A10" s="51"/>
      <c r="B10" s="52" t="s">
        <v>57</v>
      </c>
      <c r="C10" s="53">
        <v>23720</v>
      </c>
      <c r="D10" s="53">
        <v>9711.097764015198</v>
      </c>
      <c r="E10" s="54">
        <v>33431.0977640152</v>
      </c>
      <c r="F10" s="53">
        <v>729.6008955346919</v>
      </c>
      <c r="G10" s="53">
        <v>0</v>
      </c>
      <c r="H10" s="53">
        <v>14707.684558511584</v>
      </c>
      <c r="I10" s="54">
        <v>48868.38321806147</v>
      </c>
      <c r="J10" s="72"/>
      <c r="K10" s="53">
        <v>15563.902374267147</v>
      </c>
      <c r="L10" s="53">
        <v>-774.3834328601831</v>
      </c>
      <c r="M10" s="53">
        <v>-81.83438289538026</v>
      </c>
      <c r="N10" s="73"/>
      <c r="O10" s="73"/>
      <c r="P10" s="73"/>
      <c r="Q10" s="73"/>
      <c r="R10" s="73"/>
      <c r="S10" s="73"/>
      <c r="T10" s="74"/>
    </row>
    <row r="11" spans="1:20" ht="13.5" customHeight="1">
      <c r="A11" s="75"/>
      <c r="B11" s="76" t="s">
        <v>213</v>
      </c>
      <c r="C11" s="77">
        <v>22700</v>
      </c>
      <c r="D11" s="77">
        <v>10557.525240719318</v>
      </c>
      <c r="E11" s="78">
        <v>33257.52524071932</v>
      </c>
      <c r="F11" s="77">
        <v>729.6008955346919</v>
      </c>
      <c r="G11" s="77">
        <v>1426</v>
      </c>
      <c r="H11" s="77">
        <v>15374.727684504847</v>
      </c>
      <c r="I11" s="78">
        <v>50787.85382075886</v>
      </c>
      <c r="J11" s="72"/>
      <c r="K11" s="77">
        <v>16736.57437392525</v>
      </c>
      <c r="L11" s="77">
        <v>-1280.012306525022</v>
      </c>
      <c r="M11" s="77">
        <v>-81.83438289538026</v>
      </c>
      <c r="N11" s="73"/>
      <c r="O11" s="73"/>
      <c r="P11" s="73"/>
      <c r="Q11" s="73"/>
      <c r="R11" s="73"/>
      <c r="S11" s="73"/>
      <c r="T11" s="74"/>
    </row>
    <row r="12" spans="1:20" ht="13.5" customHeight="1">
      <c r="A12" s="51"/>
      <c r="B12" s="52" t="s">
        <v>214</v>
      </c>
      <c r="C12" s="53">
        <v>24080</v>
      </c>
      <c r="D12" s="53">
        <v>11103.155297756195</v>
      </c>
      <c r="E12" s="54">
        <v>35183.155297756195</v>
      </c>
      <c r="F12" s="53">
        <v>729.6008955346919</v>
      </c>
      <c r="G12" s="53">
        <v>501</v>
      </c>
      <c r="H12" s="53">
        <v>14202.988909377786</v>
      </c>
      <c r="I12" s="54">
        <v>50616.745102668676</v>
      </c>
      <c r="J12" s="72"/>
      <c r="K12" s="53">
        <v>15105.46644332657</v>
      </c>
      <c r="L12" s="53">
        <v>-820.6431510552659</v>
      </c>
      <c r="M12" s="53">
        <v>-81.83438289351761</v>
      </c>
      <c r="N12" s="73"/>
      <c r="O12" s="73"/>
      <c r="P12" s="73"/>
      <c r="Q12" s="73"/>
      <c r="R12" s="73"/>
      <c r="S12" s="73"/>
      <c r="T12" s="74"/>
    </row>
    <row r="13" spans="1:20" ht="13.5" customHeight="1">
      <c r="A13" s="75"/>
      <c r="B13" s="76" t="s">
        <v>215</v>
      </c>
      <c r="C13" s="77">
        <v>22360</v>
      </c>
      <c r="D13" s="77">
        <v>10446.088627815247</v>
      </c>
      <c r="E13" s="78">
        <v>32806.08862781525</v>
      </c>
      <c r="F13" s="77">
        <v>729.6008955346919</v>
      </c>
      <c r="G13" s="77">
        <v>0</v>
      </c>
      <c r="H13" s="77">
        <v>14181.178449431613</v>
      </c>
      <c r="I13" s="78">
        <v>47716.86797278155</v>
      </c>
      <c r="J13" s="72"/>
      <c r="K13" s="77">
        <v>14260.618139229038</v>
      </c>
      <c r="L13" s="77">
        <v>2.394693094229223</v>
      </c>
      <c r="M13" s="77">
        <v>-81.83438289165497</v>
      </c>
      <c r="N13" s="73"/>
      <c r="O13" s="73"/>
      <c r="P13" s="73"/>
      <c r="Q13" s="73"/>
      <c r="R13" s="73"/>
      <c r="S13" s="73"/>
      <c r="T13" s="74"/>
    </row>
    <row r="14" spans="1:20" ht="13.5" customHeight="1">
      <c r="A14" s="51"/>
      <c r="B14" s="52" t="s">
        <v>216</v>
      </c>
      <c r="C14" s="53">
        <v>22800</v>
      </c>
      <c r="D14" s="53">
        <v>10913.81898522377</v>
      </c>
      <c r="E14" s="54">
        <v>33713.81898522377</v>
      </c>
      <c r="F14" s="53">
        <v>729.6008955346919</v>
      </c>
      <c r="G14" s="53">
        <v>0</v>
      </c>
      <c r="H14" s="53">
        <v>25541.61410216486</v>
      </c>
      <c r="I14" s="54">
        <v>59985.03398292332</v>
      </c>
      <c r="J14" s="72"/>
      <c r="K14" s="53">
        <v>14893.330571248032</v>
      </c>
      <c r="L14" s="53">
        <v>-603.7311703518104</v>
      </c>
      <c r="M14" s="53">
        <v>11252.014701268636</v>
      </c>
      <c r="N14" s="73"/>
      <c r="O14" s="73"/>
      <c r="P14" s="73"/>
      <c r="Q14" s="73"/>
      <c r="R14" s="73"/>
      <c r="S14" s="73"/>
      <c r="T14" s="74"/>
    </row>
    <row r="15" spans="1:20" ht="13.5" customHeight="1">
      <c r="A15" s="75"/>
      <c r="B15" s="76" t="s">
        <v>217</v>
      </c>
      <c r="C15" s="77">
        <v>22960</v>
      </c>
      <c r="D15" s="77">
        <v>10769.082612037659</v>
      </c>
      <c r="E15" s="78">
        <v>33729.08261203766</v>
      </c>
      <c r="F15" s="77">
        <v>729.6008955346919</v>
      </c>
      <c r="G15" s="77">
        <v>0</v>
      </c>
      <c r="H15" s="77">
        <v>14686.373866897107</v>
      </c>
      <c r="I15" s="78">
        <v>49145.057374469456</v>
      </c>
      <c r="J15" s="72"/>
      <c r="K15" s="77">
        <v>14751.328587631286</v>
      </c>
      <c r="L15" s="77">
        <v>16.87966218727946</v>
      </c>
      <c r="M15" s="77">
        <v>-81.83438292145729</v>
      </c>
      <c r="N15" s="73"/>
      <c r="O15" s="73"/>
      <c r="P15" s="73"/>
      <c r="Q15" s="73"/>
      <c r="R15" s="73"/>
      <c r="S15" s="73"/>
      <c r="T15" s="74"/>
    </row>
    <row r="16" spans="1:20" ht="13.5" customHeight="1">
      <c r="A16" s="51"/>
      <c r="B16" s="52" t="s">
        <v>218</v>
      </c>
      <c r="C16" s="53">
        <v>23360</v>
      </c>
      <c r="D16" s="53">
        <v>10145.433496713638</v>
      </c>
      <c r="E16" s="54">
        <v>33505.43349671364</v>
      </c>
      <c r="F16" s="53">
        <v>729.6008955346919</v>
      </c>
      <c r="G16" s="53">
        <v>0</v>
      </c>
      <c r="H16" s="53">
        <v>15009.07829551167</v>
      </c>
      <c r="I16" s="54">
        <v>49244.11268776</v>
      </c>
      <c r="J16" s="72"/>
      <c r="K16" s="53">
        <v>15732.249610609228</v>
      </c>
      <c r="L16" s="53">
        <v>-641.3369322021764</v>
      </c>
      <c r="M16" s="53">
        <v>-81.83438289538026</v>
      </c>
      <c r="N16" s="73"/>
      <c r="O16" s="73"/>
      <c r="P16" s="73"/>
      <c r="Q16" s="73"/>
      <c r="R16" s="73"/>
      <c r="S16" s="73"/>
      <c r="T16" s="74"/>
    </row>
    <row r="17" spans="1:20" ht="13.5" customHeight="1">
      <c r="A17" s="75"/>
      <c r="B17" s="76" t="s">
        <v>131</v>
      </c>
      <c r="C17" s="77">
        <v>24600</v>
      </c>
      <c r="D17" s="77">
        <v>11225.7230322361</v>
      </c>
      <c r="E17" s="78">
        <v>35825.7230322361</v>
      </c>
      <c r="F17" s="77">
        <v>729.6008955346919</v>
      </c>
      <c r="G17" s="77">
        <v>0</v>
      </c>
      <c r="H17" s="77">
        <v>14281.393543917466</v>
      </c>
      <c r="I17" s="78">
        <v>50836.71747168826</v>
      </c>
      <c r="J17" s="72"/>
      <c r="K17" s="77">
        <v>15045.792784322855</v>
      </c>
      <c r="L17" s="77">
        <v>-682.5648575100099</v>
      </c>
      <c r="M17" s="77">
        <v>-81.83438289538026</v>
      </c>
      <c r="N17" s="73"/>
      <c r="O17" s="73"/>
      <c r="P17" s="73"/>
      <c r="Q17" s="73"/>
      <c r="R17" s="73"/>
      <c r="S17" s="73"/>
      <c r="T17" s="74"/>
    </row>
    <row r="18" spans="1:20" ht="13.5" customHeight="1">
      <c r="A18" s="51"/>
      <c r="B18" s="52" t="s">
        <v>219</v>
      </c>
      <c r="C18" s="53">
        <v>21760</v>
      </c>
      <c r="D18" s="53">
        <v>9900.410739183426</v>
      </c>
      <c r="E18" s="54">
        <v>31660.410739183426</v>
      </c>
      <c r="F18" s="53">
        <v>729.6008955346919</v>
      </c>
      <c r="G18" s="53">
        <v>0</v>
      </c>
      <c r="H18" s="53">
        <v>14268.33961616136</v>
      </c>
      <c r="I18" s="54">
        <v>46658.35125087948</v>
      </c>
      <c r="J18" s="72"/>
      <c r="K18" s="53">
        <v>15038.067079403883</v>
      </c>
      <c r="L18" s="53">
        <v>-687.8930803471434</v>
      </c>
      <c r="M18" s="53">
        <v>-81.83438289538026</v>
      </c>
      <c r="N18" s="73"/>
      <c r="O18" s="73"/>
      <c r="P18" s="73"/>
      <c r="Q18" s="73"/>
      <c r="R18" s="73"/>
      <c r="S18" s="73"/>
      <c r="T18" s="74"/>
    </row>
    <row r="19" spans="1:20" ht="13.5" customHeight="1">
      <c r="A19" s="75"/>
      <c r="B19" s="76" t="s">
        <v>220</v>
      </c>
      <c r="C19" s="77">
        <v>23280</v>
      </c>
      <c r="D19" s="77">
        <v>10657.764476060867</v>
      </c>
      <c r="E19" s="78">
        <v>33937.76447606087</v>
      </c>
      <c r="F19" s="77">
        <v>729.6008955346919</v>
      </c>
      <c r="G19" s="77">
        <v>0</v>
      </c>
      <c r="H19" s="77">
        <v>15411.896969552155</v>
      </c>
      <c r="I19" s="78">
        <v>50079.26234114771</v>
      </c>
      <c r="J19" s="72"/>
      <c r="K19" s="77">
        <v>16139.379897082415</v>
      </c>
      <c r="L19" s="77">
        <v>-645.6485446348797</v>
      </c>
      <c r="M19" s="77">
        <v>-81.83438289538026</v>
      </c>
      <c r="N19" s="73"/>
      <c r="O19" s="73"/>
      <c r="P19" s="73"/>
      <c r="Q19" s="73"/>
      <c r="R19" s="73"/>
      <c r="S19" s="73"/>
      <c r="T19" s="74"/>
    </row>
    <row r="20" spans="1:20" ht="13.5" customHeight="1">
      <c r="A20" s="51"/>
      <c r="B20" s="52" t="s">
        <v>221</v>
      </c>
      <c r="C20" s="53">
        <v>23020</v>
      </c>
      <c r="D20" s="53">
        <v>10880.42888379097</v>
      </c>
      <c r="E20" s="54">
        <v>33900.42888379097</v>
      </c>
      <c r="F20" s="53">
        <v>729.6008955346919</v>
      </c>
      <c r="G20" s="53">
        <v>0</v>
      </c>
      <c r="H20" s="53">
        <v>14626.65131003175</v>
      </c>
      <c r="I20" s="54">
        <v>49256.681089357415</v>
      </c>
      <c r="J20" s="72"/>
      <c r="K20" s="53">
        <v>15547.732648967525</v>
      </c>
      <c r="L20" s="53">
        <v>-839.2469560403948</v>
      </c>
      <c r="M20" s="53">
        <v>-81.83438289538026</v>
      </c>
      <c r="N20" s="73"/>
      <c r="O20" s="73"/>
      <c r="P20" s="73"/>
      <c r="Q20" s="73"/>
      <c r="R20" s="73"/>
      <c r="S20" s="73"/>
      <c r="T20" s="74"/>
    </row>
    <row r="21" spans="1:20" ht="13.5" customHeight="1">
      <c r="A21" s="75"/>
      <c r="B21" s="76" t="s">
        <v>222</v>
      </c>
      <c r="C21" s="77">
        <v>22580</v>
      </c>
      <c r="D21" s="77">
        <v>8953.81031537056</v>
      </c>
      <c r="E21" s="78">
        <v>31533.81031537056</v>
      </c>
      <c r="F21" s="77">
        <v>729.6008955346919</v>
      </c>
      <c r="G21" s="77">
        <v>0</v>
      </c>
      <c r="H21" s="77">
        <v>14745.52895876611</v>
      </c>
      <c r="I21" s="78">
        <v>47008.94016967136</v>
      </c>
      <c r="J21" s="72"/>
      <c r="K21" s="77">
        <v>15781.564392700711</v>
      </c>
      <c r="L21" s="77">
        <v>-954.2010510429459</v>
      </c>
      <c r="M21" s="77">
        <v>-81.83438289165497</v>
      </c>
      <c r="N21" s="73"/>
      <c r="O21" s="73"/>
      <c r="P21" s="73"/>
      <c r="Q21" s="73"/>
      <c r="R21" s="73"/>
      <c r="S21" s="73"/>
      <c r="T21" s="74"/>
    </row>
    <row r="22" spans="1:20" ht="13.5" customHeight="1">
      <c r="A22" s="51"/>
      <c r="B22" s="52" t="s">
        <v>223</v>
      </c>
      <c r="C22" s="53">
        <v>23400</v>
      </c>
      <c r="D22" s="53">
        <v>9922.679413080215</v>
      </c>
      <c r="E22" s="54">
        <v>33322.679413080215</v>
      </c>
      <c r="F22" s="53">
        <v>729.6008955346919</v>
      </c>
      <c r="G22" s="53">
        <v>784</v>
      </c>
      <c r="H22" s="53">
        <v>15975.56465335557</v>
      </c>
      <c r="I22" s="54">
        <v>50811.84496197048</v>
      </c>
      <c r="J22" s="72"/>
      <c r="K22" s="53">
        <v>16817.696189719092</v>
      </c>
      <c r="L22" s="53">
        <v>-760.2971534681424</v>
      </c>
      <c r="M22" s="53">
        <v>-81.83438289538026</v>
      </c>
      <c r="N22" s="73"/>
      <c r="O22" s="73"/>
      <c r="P22" s="73"/>
      <c r="Q22" s="73"/>
      <c r="R22" s="73"/>
      <c r="S22" s="73"/>
      <c r="T22" s="74"/>
    </row>
    <row r="23" spans="1:20" ht="13.5" customHeight="1">
      <c r="A23" s="75"/>
      <c r="B23" s="76" t="s">
        <v>224</v>
      </c>
      <c r="C23" s="77">
        <v>22700</v>
      </c>
      <c r="D23" s="77">
        <v>9499.524058818817</v>
      </c>
      <c r="E23" s="78">
        <v>32199.524058818817</v>
      </c>
      <c r="F23" s="77">
        <v>729.6008955346919</v>
      </c>
      <c r="G23" s="77">
        <v>242</v>
      </c>
      <c r="H23" s="77">
        <v>15218.358277110068</v>
      </c>
      <c r="I23" s="78">
        <v>48389.48323146358</v>
      </c>
      <c r="J23" s="72"/>
      <c r="K23" s="77">
        <v>16283.827767853414</v>
      </c>
      <c r="L23" s="77">
        <v>-983.6351078479653</v>
      </c>
      <c r="M23" s="77">
        <v>-81.83438289538026</v>
      </c>
      <c r="N23" s="73"/>
      <c r="O23" s="73"/>
      <c r="P23" s="73"/>
      <c r="Q23" s="73"/>
      <c r="R23" s="73"/>
      <c r="S23" s="73"/>
      <c r="T23" s="74"/>
    </row>
    <row r="24" spans="1:20" ht="13.5" customHeight="1">
      <c r="A24" s="51"/>
      <c r="B24" s="52" t="s">
        <v>225</v>
      </c>
      <c r="C24" s="53">
        <v>22680</v>
      </c>
      <c r="D24" s="53">
        <v>9610.911700248718</v>
      </c>
      <c r="E24" s="54">
        <v>32290.91170024872</v>
      </c>
      <c r="F24" s="53">
        <v>729.6008955346919</v>
      </c>
      <c r="G24" s="53">
        <v>652</v>
      </c>
      <c r="H24" s="53">
        <v>16858.877367558256</v>
      </c>
      <c r="I24" s="54">
        <v>50531.389963341666</v>
      </c>
      <c r="J24" s="72"/>
      <c r="K24" s="53">
        <v>17801.714987248204</v>
      </c>
      <c r="L24" s="53">
        <v>-861.0032367945664</v>
      </c>
      <c r="M24" s="53">
        <v>-81.83438289538026</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8.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L4" sqref="L4:U293"/>
      <selection pane="bottomLeft" activeCell="K4" sqref="K4:M2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194</v>
      </c>
      <c r="B1" s="55" t="s">
        <v>236</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99040</v>
      </c>
      <c r="D4" s="53">
        <v>-46469.069712638855</v>
      </c>
      <c r="E4" s="54">
        <v>52570.930287361145</v>
      </c>
      <c r="F4" s="53">
        <v>729.6008955346919</v>
      </c>
      <c r="G4" s="53">
        <v>0</v>
      </c>
      <c r="H4" s="53">
        <v>10168.486593732854</v>
      </c>
      <c r="I4" s="54">
        <v>63469.017776628694</v>
      </c>
      <c r="J4" s="72"/>
      <c r="K4" s="53">
        <v>-2963.6880790107152</v>
      </c>
      <c r="L4" s="53">
        <v>1481.244702896366</v>
      </c>
      <c r="M4" s="53">
        <v>11650.929969847202</v>
      </c>
      <c r="N4" s="73"/>
      <c r="O4" s="73"/>
      <c r="P4" s="73"/>
      <c r="Q4" s="73"/>
      <c r="R4" s="73"/>
      <c r="S4" s="73"/>
      <c r="T4" s="74"/>
    </row>
    <row r="5" spans="1:20" ht="13.5" customHeight="1">
      <c r="A5" s="75"/>
      <c r="B5" s="76" t="s">
        <v>23</v>
      </c>
      <c r="C5" s="77">
        <v>93680</v>
      </c>
      <c r="D5" s="77">
        <v>-48570.19474220276</v>
      </c>
      <c r="E5" s="78">
        <v>45109.80525779724</v>
      </c>
      <c r="F5" s="77">
        <v>729.6008955346919</v>
      </c>
      <c r="G5" s="77">
        <v>0</v>
      </c>
      <c r="H5" s="77">
        <v>9397.949434603679</v>
      </c>
      <c r="I5" s="78">
        <v>55237.35558793561</v>
      </c>
      <c r="J5" s="72"/>
      <c r="K5" s="77">
        <v>-2213.3153944703013</v>
      </c>
      <c r="L5" s="77">
        <v>-529.659986044333</v>
      </c>
      <c r="M5" s="77">
        <v>12140.924815118313</v>
      </c>
      <c r="N5" s="73"/>
      <c r="O5" s="73"/>
      <c r="P5" s="73"/>
      <c r="Q5" s="73"/>
      <c r="R5" s="73"/>
      <c r="S5" s="73"/>
      <c r="T5" s="74"/>
    </row>
    <row r="6" spans="1:20" ht="13.5" customHeight="1">
      <c r="A6" s="51"/>
      <c r="B6" s="52" t="s">
        <v>210</v>
      </c>
      <c r="C6" s="53">
        <v>86640</v>
      </c>
      <c r="D6" s="53">
        <v>-45003.242060661316</v>
      </c>
      <c r="E6" s="54">
        <v>41636.757939338684</v>
      </c>
      <c r="F6" s="53">
        <v>729.6008955346919</v>
      </c>
      <c r="G6" s="53">
        <v>0</v>
      </c>
      <c r="H6" s="53">
        <v>-2922.1999032531758</v>
      </c>
      <c r="I6" s="54">
        <v>39444.1589316202</v>
      </c>
      <c r="J6" s="72"/>
      <c r="K6" s="53">
        <v>-2206.388600463506</v>
      </c>
      <c r="L6" s="53">
        <v>-633.9769198942894</v>
      </c>
      <c r="M6" s="53">
        <v>-81.83438289538026</v>
      </c>
      <c r="N6" s="73"/>
      <c r="O6" s="73"/>
      <c r="P6" s="73"/>
      <c r="Q6" s="73"/>
      <c r="R6" s="73"/>
      <c r="S6" s="73"/>
      <c r="T6" s="74"/>
    </row>
    <row r="7" spans="1:20" ht="13.5" customHeight="1">
      <c r="A7" s="75"/>
      <c r="B7" s="76" t="s">
        <v>211</v>
      </c>
      <c r="C7" s="77">
        <v>92400</v>
      </c>
      <c r="D7" s="77">
        <v>-49596.35609912872</v>
      </c>
      <c r="E7" s="78">
        <v>42803.64390087128</v>
      </c>
      <c r="F7" s="77">
        <v>729.6008955346919</v>
      </c>
      <c r="G7" s="77">
        <v>0</v>
      </c>
      <c r="H7" s="77">
        <v>-3300.037587068336</v>
      </c>
      <c r="I7" s="78">
        <v>40233.207209337634</v>
      </c>
      <c r="J7" s="72"/>
      <c r="K7" s="77">
        <v>-2507.872120983491</v>
      </c>
      <c r="L7" s="77">
        <v>-710.33108319319</v>
      </c>
      <c r="M7" s="77">
        <v>-81.83438289165497</v>
      </c>
      <c r="N7" s="73"/>
      <c r="O7" s="73"/>
      <c r="P7" s="73"/>
      <c r="Q7" s="73"/>
      <c r="R7" s="73"/>
      <c r="S7" s="73"/>
      <c r="T7" s="74"/>
    </row>
    <row r="8" spans="1:20" ht="13.5" customHeight="1">
      <c r="A8" s="51"/>
      <c r="B8" s="52" t="s">
        <v>42</v>
      </c>
      <c r="C8" s="53">
        <v>94080</v>
      </c>
      <c r="D8" s="53">
        <v>-48570.22953128815</v>
      </c>
      <c r="E8" s="54">
        <v>45509.77046871185</v>
      </c>
      <c r="F8" s="53">
        <v>729.6008955346919</v>
      </c>
      <c r="G8" s="53">
        <v>0</v>
      </c>
      <c r="H8" s="53">
        <v>-2989.1215777597786</v>
      </c>
      <c r="I8" s="54">
        <v>43250.24978648677</v>
      </c>
      <c r="J8" s="72"/>
      <c r="K8" s="53">
        <v>-2113.1302311851728</v>
      </c>
      <c r="L8" s="53">
        <v>-794.1569636792254</v>
      </c>
      <c r="M8" s="53">
        <v>-81.83438289538026</v>
      </c>
      <c r="N8" s="73"/>
      <c r="O8" s="73"/>
      <c r="P8" s="73"/>
      <c r="Q8" s="73"/>
      <c r="R8" s="73"/>
      <c r="S8" s="73"/>
      <c r="T8" s="74"/>
    </row>
    <row r="9" spans="1:20" ht="13.5" customHeight="1">
      <c r="A9" s="75"/>
      <c r="B9" s="76" t="s">
        <v>212</v>
      </c>
      <c r="C9" s="77">
        <v>96000</v>
      </c>
      <c r="D9" s="77">
        <v>-45491.867295503616</v>
      </c>
      <c r="E9" s="78">
        <v>50508.132704496384</v>
      </c>
      <c r="F9" s="77">
        <v>729.6008955346919</v>
      </c>
      <c r="G9" s="77">
        <v>230</v>
      </c>
      <c r="H9" s="77">
        <v>-3093.17767355043</v>
      </c>
      <c r="I9" s="78">
        <v>48374.55592648064</v>
      </c>
      <c r="J9" s="72"/>
      <c r="K9" s="77">
        <v>-2151.47000922313</v>
      </c>
      <c r="L9" s="77">
        <v>-859.8732814319198</v>
      </c>
      <c r="M9" s="77">
        <v>-81.83438289538026</v>
      </c>
      <c r="N9" s="73"/>
      <c r="O9" s="73"/>
      <c r="P9" s="73"/>
      <c r="Q9" s="73"/>
      <c r="R9" s="73"/>
      <c r="S9" s="73"/>
      <c r="T9" s="74"/>
    </row>
    <row r="10" spans="1:20" ht="13.5" customHeight="1">
      <c r="A10" s="51"/>
      <c r="B10" s="52" t="s">
        <v>57</v>
      </c>
      <c r="C10" s="53">
        <v>94880</v>
      </c>
      <c r="D10" s="53">
        <v>-42608.90223646164</v>
      </c>
      <c r="E10" s="54">
        <v>52271.09776353836</v>
      </c>
      <c r="F10" s="53">
        <v>729.6008955346919</v>
      </c>
      <c r="G10" s="53">
        <v>0</v>
      </c>
      <c r="H10" s="53">
        <v>-2865.3087882386735</v>
      </c>
      <c r="I10" s="54">
        <v>50135.38987083438</v>
      </c>
      <c r="J10" s="72"/>
      <c r="K10" s="53">
        <v>-2009.0909724831104</v>
      </c>
      <c r="L10" s="53">
        <v>-774.3834328601831</v>
      </c>
      <c r="M10" s="53">
        <v>-81.83438289538026</v>
      </c>
      <c r="N10" s="73"/>
      <c r="O10" s="73"/>
      <c r="P10" s="73"/>
      <c r="Q10" s="73"/>
      <c r="R10" s="73"/>
      <c r="S10" s="73"/>
      <c r="T10" s="74"/>
    </row>
    <row r="11" spans="1:20" ht="13.5" customHeight="1">
      <c r="A11" s="75"/>
      <c r="B11" s="76" t="s">
        <v>213</v>
      </c>
      <c r="C11" s="77">
        <v>90800</v>
      </c>
      <c r="D11" s="77">
        <v>-46322.47475904226</v>
      </c>
      <c r="E11" s="78">
        <v>44477.52524095774</v>
      </c>
      <c r="F11" s="77">
        <v>729.6008955346919</v>
      </c>
      <c r="G11" s="77">
        <v>1426</v>
      </c>
      <c r="H11" s="77">
        <v>-2632.3919738583822</v>
      </c>
      <c r="I11" s="78">
        <v>44000.73416263405</v>
      </c>
      <c r="J11" s="72"/>
      <c r="K11" s="77">
        <v>-1270.54528443798</v>
      </c>
      <c r="L11" s="77">
        <v>-1280.012306525022</v>
      </c>
      <c r="M11" s="77">
        <v>-81.83438289538026</v>
      </c>
      <c r="N11" s="73"/>
      <c r="O11" s="73"/>
      <c r="P11" s="73"/>
      <c r="Q11" s="73"/>
      <c r="R11" s="73"/>
      <c r="S11" s="73"/>
      <c r="T11" s="74"/>
    </row>
    <row r="12" spans="1:20" ht="13.5" customHeight="1">
      <c r="A12" s="51"/>
      <c r="B12" s="52" t="s">
        <v>214</v>
      </c>
      <c r="C12" s="53">
        <v>96320</v>
      </c>
      <c r="D12" s="53">
        <v>-48716.84470152855</v>
      </c>
      <c r="E12" s="54">
        <v>47603.15529847145</v>
      </c>
      <c r="F12" s="53">
        <v>729.6008955346919</v>
      </c>
      <c r="G12" s="53">
        <v>501</v>
      </c>
      <c r="H12" s="53">
        <v>-3198.9281211758253</v>
      </c>
      <c r="I12" s="54">
        <v>45634.828072830314</v>
      </c>
      <c r="J12" s="72"/>
      <c r="K12" s="53">
        <v>-2296.4505872270415</v>
      </c>
      <c r="L12" s="53">
        <v>-820.6431510552659</v>
      </c>
      <c r="M12" s="53">
        <v>-81.83438289351761</v>
      </c>
      <c r="N12" s="73"/>
      <c r="O12" s="73"/>
      <c r="P12" s="73"/>
      <c r="Q12" s="73"/>
      <c r="R12" s="73"/>
      <c r="S12" s="73"/>
      <c r="T12" s="74"/>
    </row>
    <row r="13" spans="1:20" ht="13.5" customHeight="1">
      <c r="A13" s="75"/>
      <c r="B13" s="76" t="s">
        <v>215</v>
      </c>
      <c r="C13" s="77">
        <v>89440</v>
      </c>
      <c r="D13" s="77">
        <v>-45833.91136741638</v>
      </c>
      <c r="E13" s="78">
        <v>43606.08863258362</v>
      </c>
      <c r="F13" s="77">
        <v>729.6008955346919</v>
      </c>
      <c r="G13" s="77">
        <v>0</v>
      </c>
      <c r="H13" s="77">
        <v>-2887.851922657373</v>
      </c>
      <c r="I13" s="78">
        <v>41447.83760546094</v>
      </c>
      <c r="J13" s="72"/>
      <c r="K13" s="77">
        <v>-2808.4122328599474</v>
      </c>
      <c r="L13" s="77">
        <v>2.394693094229223</v>
      </c>
      <c r="M13" s="77">
        <v>-81.83438289165497</v>
      </c>
      <c r="N13" s="73"/>
      <c r="O13" s="73"/>
      <c r="P13" s="73"/>
      <c r="Q13" s="73"/>
      <c r="R13" s="73"/>
      <c r="S13" s="73"/>
      <c r="T13" s="74"/>
    </row>
    <row r="14" spans="1:20" ht="13.5" customHeight="1">
      <c r="A14" s="51"/>
      <c r="B14" s="52" t="s">
        <v>216</v>
      </c>
      <c r="C14" s="53">
        <v>91200</v>
      </c>
      <c r="D14" s="53">
        <v>-47886.18101334572</v>
      </c>
      <c r="E14" s="54">
        <v>43313.81898665428</v>
      </c>
      <c r="F14" s="53">
        <v>729.6008955346919</v>
      </c>
      <c r="G14" s="53">
        <v>0</v>
      </c>
      <c r="H14" s="53">
        <v>8176.121753295981</v>
      </c>
      <c r="I14" s="54">
        <v>52219.54163548495</v>
      </c>
      <c r="J14" s="72"/>
      <c r="K14" s="53">
        <v>-2472.1617776208445</v>
      </c>
      <c r="L14" s="53">
        <v>-603.7311703518104</v>
      </c>
      <c r="M14" s="53">
        <v>11252.014701268636</v>
      </c>
      <c r="N14" s="73"/>
      <c r="O14" s="73"/>
      <c r="P14" s="73"/>
      <c r="Q14" s="73"/>
      <c r="R14" s="73"/>
      <c r="S14" s="73"/>
      <c r="T14" s="74"/>
    </row>
    <row r="15" spans="1:20" ht="13.5" customHeight="1">
      <c r="A15" s="75"/>
      <c r="B15" s="76" t="s">
        <v>217</v>
      </c>
      <c r="C15" s="77">
        <v>91840</v>
      </c>
      <c r="D15" s="77">
        <v>-47250.91739273071</v>
      </c>
      <c r="E15" s="78">
        <v>44589.08260726929</v>
      </c>
      <c r="F15" s="77">
        <v>729.6008955346919</v>
      </c>
      <c r="G15" s="77">
        <v>0</v>
      </c>
      <c r="H15" s="77">
        <v>-2647.3813772370277</v>
      </c>
      <c r="I15" s="78">
        <v>42671.30212556695</v>
      </c>
      <c r="J15" s="72"/>
      <c r="K15" s="77">
        <v>-2582.4266565028497</v>
      </c>
      <c r="L15" s="77">
        <v>16.87966218727946</v>
      </c>
      <c r="M15" s="77">
        <v>-81.83438292145729</v>
      </c>
      <c r="N15" s="73"/>
      <c r="O15" s="73"/>
      <c r="P15" s="73"/>
      <c r="Q15" s="73"/>
      <c r="R15" s="73"/>
      <c r="S15" s="73"/>
      <c r="T15" s="74"/>
    </row>
    <row r="16" spans="1:20" ht="13.5" customHeight="1">
      <c r="A16" s="51"/>
      <c r="B16" s="52" t="s">
        <v>218</v>
      </c>
      <c r="C16" s="53">
        <v>93440</v>
      </c>
      <c r="D16" s="53">
        <v>-44514.566504240036</v>
      </c>
      <c r="E16" s="54">
        <v>48925.433495759964</v>
      </c>
      <c r="F16" s="53">
        <v>729.6008955346919</v>
      </c>
      <c r="G16" s="53">
        <v>0</v>
      </c>
      <c r="H16" s="53">
        <v>-2717.523318742087</v>
      </c>
      <c r="I16" s="54">
        <v>46937.51107255257</v>
      </c>
      <c r="J16" s="72"/>
      <c r="K16" s="53">
        <v>-1994.3520036445307</v>
      </c>
      <c r="L16" s="53">
        <v>-641.3369322021764</v>
      </c>
      <c r="M16" s="53">
        <v>-81.83438289538026</v>
      </c>
      <c r="N16" s="73"/>
      <c r="O16" s="73"/>
      <c r="P16" s="73"/>
      <c r="Q16" s="73"/>
      <c r="R16" s="73"/>
      <c r="S16" s="73"/>
      <c r="T16" s="74"/>
    </row>
    <row r="17" spans="1:20" ht="13.5" customHeight="1">
      <c r="A17" s="75"/>
      <c r="B17" s="76" t="s">
        <v>131</v>
      </c>
      <c r="C17" s="77">
        <v>98400</v>
      </c>
      <c r="D17" s="77">
        <v>-49254.27696800232</v>
      </c>
      <c r="E17" s="78">
        <v>49145.72303199768</v>
      </c>
      <c r="F17" s="77">
        <v>729.6008955346919</v>
      </c>
      <c r="G17" s="77">
        <v>0</v>
      </c>
      <c r="H17" s="77">
        <v>-3169.9956333184264</v>
      </c>
      <c r="I17" s="78">
        <v>46705.32829421395</v>
      </c>
      <c r="J17" s="72"/>
      <c r="K17" s="77">
        <v>-2405.596392913036</v>
      </c>
      <c r="L17" s="77">
        <v>-682.5648575100099</v>
      </c>
      <c r="M17" s="77">
        <v>-81.83438289538026</v>
      </c>
      <c r="N17" s="73"/>
      <c r="O17" s="73"/>
      <c r="P17" s="73"/>
      <c r="Q17" s="73"/>
      <c r="R17" s="73"/>
      <c r="S17" s="73"/>
      <c r="T17" s="74"/>
    </row>
    <row r="18" spans="1:20" ht="13.5" customHeight="1">
      <c r="A18" s="51"/>
      <c r="B18" s="52" t="s">
        <v>219</v>
      </c>
      <c r="C18" s="53">
        <v>87040</v>
      </c>
      <c r="D18" s="53">
        <v>-43439.589260578156</v>
      </c>
      <c r="E18" s="54">
        <v>43600.410739421844</v>
      </c>
      <c r="F18" s="53">
        <v>729.6008955346919</v>
      </c>
      <c r="G18" s="53">
        <v>0</v>
      </c>
      <c r="H18" s="53">
        <v>-3266.1384865845375</v>
      </c>
      <c r="I18" s="54">
        <v>41063.873148372</v>
      </c>
      <c r="J18" s="72"/>
      <c r="K18" s="53">
        <v>-2496.411023342014</v>
      </c>
      <c r="L18" s="53">
        <v>-687.8930803471434</v>
      </c>
      <c r="M18" s="53">
        <v>-81.83438289538026</v>
      </c>
      <c r="N18" s="73"/>
      <c r="O18" s="73"/>
      <c r="P18" s="73"/>
      <c r="Q18" s="73"/>
      <c r="R18" s="73"/>
      <c r="S18" s="73"/>
      <c r="T18" s="74"/>
    </row>
    <row r="19" spans="1:20" ht="13.5" customHeight="1">
      <c r="A19" s="75"/>
      <c r="B19" s="76" t="s">
        <v>220</v>
      </c>
      <c r="C19" s="77">
        <v>93120</v>
      </c>
      <c r="D19" s="77">
        <v>-46762.235525369644</v>
      </c>
      <c r="E19" s="78">
        <v>46357.764474630356</v>
      </c>
      <c r="F19" s="77">
        <v>729.6008955346919</v>
      </c>
      <c r="G19" s="77">
        <v>0</v>
      </c>
      <c r="H19" s="77">
        <v>-2420.600122472696</v>
      </c>
      <c r="I19" s="78">
        <v>44666.765247692354</v>
      </c>
      <c r="J19" s="72"/>
      <c r="K19" s="77">
        <v>-1693.117194942436</v>
      </c>
      <c r="L19" s="77">
        <v>-645.6485446348797</v>
      </c>
      <c r="M19" s="77">
        <v>-81.83438289538026</v>
      </c>
      <c r="N19" s="73"/>
      <c r="O19" s="73"/>
      <c r="P19" s="73"/>
      <c r="Q19" s="73"/>
      <c r="R19" s="73"/>
      <c r="S19" s="73"/>
      <c r="T19" s="74"/>
    </row>
    <row r="20" spans="1:20" ht="13.5" customHeight="1">
      <c r="A20" s="51"/>
      <c r="B20" s="52" t="s">
        <v>221</v>
      </c>
      <c r="C20" s="53">
        <v>92080</v>
      </c>
      <c r="D20" s="53">
        <v>-47739.57111620903</v>
      </c>
      <c r="E20" s="54">
        <v>44340.42888379097</v>
      </c>
      <c r="F20" s="53">
        <v>729.6008955346919</v>
      </c>
      <c r="G20" s="53">
        <v>0</v>
      </c>
      <c r="H20" s="53">
        <v>-2959.1943359524053</v>
      </c>
      <c r="I20" s="54">
        <v>42110.83544337325</v>
      </c>
      <c r="J20" s="72"/>
      <c r="K20" s="53">
        <v>-2038.11299701663</v>
      </c>
      <c r="L20" s="53">
        <v>-839.2469560403948</v>
      </c>
      <c r="M20" s="53">
        <v>-81.83438289538026</v>
      </c>
      <c r="N20" s="73"/>
      <c r="O20" s="73"/>
      <c r="P20" s="73"/>
      <c r="Q20" s="73"/>
      <c r="R20" s="73"/>
      <c r="S20" s="73"/>
      <c r="T20" s="74"/>
    </row>
    <row r="21" spans="1:20" ht="13.5" customHeight="1">
      <c r="A21" s="75"/>
      <c r="B21" s="76" t="s">
        <v>222</v>
      </c>
      <c r="C21" s="77">
        <v>90320</v>
      </c>
      <c r="D21" s="77">
        <v>-39286.18968510628</v>
      </c>
      <c r="E21" s="78">
        <v>51033.81031489372</v>
      </c>
      <c r="F21" s="77">
        <v>729.6008955346919</v>
      </c>
      <c r="G21" s="77">
        <v>0</v>
      </c>
      <c r="H21" s="77">
        <v>-2920.2919707567507</v>
      </c>
      <c r="I21" s="78">
        <v>48843.119239671665</v>
      </c>
      <c r="J21" s="72"/>
      <c r="K21" s="77">
        <v>-1884.2565368221497</v>
      </c>
      <c r="L21" s="77">
        <v>-954.2010510429459</v>
      </c>
      <c r="M21" s="77">
        <v>-81.83438289165497</v>
      </c>
      <c r="N21" s="73"/>
      <c r="O21" s="73"/>
      <c r="P21" s="73"/>
      <c r="Q21" s="73"/>
      <c r="R21" s="73"/>
      <c r="S21" s="73"/>
      <c r="T21" s="74"/>
    </row>
    <row r="22" spans="1:20" ht="13.5" customHeight="1">
      <c r="A22" s="51"/>
      <c r="B22" s="52" t="s">
        <v>223</v>
      </c>
      <c r="C22" s="53">
        <v>93600</v>
      </c>
      <c r="D22" s="53">
        <v>-43537.32058727741</v>
      </c>
      <c r="E22" s="54">
        <v>50062.67941272259</v>
      </c>
      <c r="F22" s="53">
        <v>729.6008955346919</v>
      </c>
      <c r="G22" s="53">
        <v>784</v>
      </c>
      <c r="H22" s="53">
        <v>-2175.0564367589614</v>
      </c>
      <c r="I22" s="54">
        <v>49401.22387149832</v>
      </c>
      <c r="J22" s="72"/>
      <c r="K22" s="53">
        <v>-1332.9249003954385</v>
      </c>
      <c r="L22" s="53">
        <v>-760.2971534681424</v>
      </c>
      <c r="M22" s="53">
        <v>-81.83438289538026</v>
      </c>
      <c r="N22" s="73"/>
      <c r="O22" s="73"/>
      <c r="P22" s="73"/>
      <c r="Q22" s="73"/>
      <c r="R22" s="73"/>
      <c r="S22" s="73"/>
      <c r="T22" s="74"/>
    </row>
    <row r="23" spans="1:20" ht="13.5" customHeight="1">
      <c r="A23" s="75"/>
      <c r="B23" s="76" t="s">
        <v>224</v>
      </c>
      <c r="C23" s="77">
        <v>90800</v>
      </c>
      <c r="D23" s="77">
        <v>-41680.47594189644</v>
      </c>
      <c r="E23" s="78">
        <v>49119.52405810356</v>
      </c>
      <c r="F23" s="77">
        <v>729.6008955346919</v>
      </c>
      <c r="G23" s="77">
        <v>242</v>
      </c>
      <c r="H23" s="77">
        <v>-2660.8104297517148</v>
      </c>
      <c r="I23" s="78">
        <v>47430.31452388654</v>
      </c>
      <c r="J23" s="72"/>
      <c r="K23" s="77">
        <v>-1595.3409390083693</v>
      </c>
      <c r="L23" s="77">
        <v>-983.6351078479653</v>
      </c>
      <c r="M23" s="77">
        <v>-81.83438289538026</v>
      </c>
      <c r="N23" s="73"/>
      <c r="O23" s="73"/>
      <c r="P23" s="73"/>
      <c r="Q23" s="73"/>
      <c r="R23" s="73"/>
      <c r="S23" s="73"/>
      <c r="T23" s="74"/>
    </row>
    <row r="24" spans="1:20" ht="13.5" customHeight="1">
      <c r="A24" s="51"/>
      <c r="B24" s="52" t="s">
        <v>225</v>
      </c>
      <c r="C24" s="53">
        <v>90720</v>
      </c>
      <c r="D24" s="53">
        <v>-42169.088299393654</v>
      </c>
      <c r="E24" s="54">
        <v>48550.911700606346</v>
      </c>
      <c r="F24" s="53">
        <v>729.6008955346919</v>
      </c>
      <c r="G24" s="53">
        <v>652</v>
      </c>
      <c r="H24" s="53">
        <v>-1618.8138216859488</v>
      </c>
      <c r="I24" s="54">
        <v>48313.698774455086</v>
      </c>
      <c r="J24" s="72"/>
      <c r="K24" s="53">
        <v>-675.9762019960021</v>
      </c>
      <c r="L24" s="53">
        <v>-861.0032367945664</v>
      </c>
      <c r="M24" s="53">
        <v>-81.83438289538026</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9.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L4" sqref="L4:U293"/>
      <selection pane="bottomLeft" activeCell="K4" sqref="K4:M2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195</v>
      </c>
      <c r="B1" s="55" t="s">
        <v>235</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12380</v>
      </c>
      <c r="D4" s="53">
        <v>20100.93030166626</v>
      </c>
      <c r="E4" s="54">
        <v>32480.93030166626</v>
      </c>
      <c r="F4" s="53">
        <v>729.6008955346919</v>
      </c>
      <c r="G4" s="53">
        <v>0</v>
      </c>
      <c r="H4" s="53">
        <v>44937.735632462005</v>
      </c>
      <c r="I4" s="54">
        <v>78148.26682966296</v>
      </c>
      <c r="J4" s="72"/>
      <c r="K4" s="53">
        <v>31805.560959718434</v>
      </c>
      <c r="L4" s="53">
        <v>1481.244702896366</v>
      </c>
      <c r="M4" s="53">
        <v>11650.929969847202</v>
      </c>
      <c r="N4" s="73"/>
      <c r="O4" s="73"/>
      <c r="P4" s="73"/>
      <c r="Q4" s="73"/>
      <c r="R4" s="73"/>
      <c r="S4" s="73"/>
      <c r="T4" s="74"/>
    </row>
    <row r="5" spans="1:20" ht="13.5" customHeight="1">
      <c r="A5" s="75"/>
      <c r="B5" s="76" t="s">
        <v>23</v>
      </c>
      <c r="C5" s="77">
        <v>11710</v>
      </c>
      <c r="D5" s="77">
        <v>21009.805255174637</v>
      </c>
      <c r="E5" s="78">
        <v>32719.805255174637</v>
      </c>
      <c r="F5" s="77">
        <v>729.6008955346919</v>
      </c>
      <c r="G5" s="77">
        <v>0</v>
      </c>
      <c r="H5" s="77">
        <v>44909.36491117898</v>
      </c>
      <c r="I5" s="78">
        <v>78358.77106188831</v>
      </c>
      <c r="J5" s="72"/>
      <c r="K5" s="77">
        <v>33298.100082105</v>
      </c>
      <c r="L5" s="77">
        <v>-529.659986044333</v>
      </c>
      <c r="M5" s="77">
        <v>12140.924815118313</v>
      </c>
      <c r="N5" s="73"/>
      <c r="O5" s="73"/>
      <c r="P5" s="73"/>
      <c r="Q5" s="73"/>
      <c r="R5" s="73"/>
      <c r="S5" s="73"/>
      <c r="T5" s="74"/>
    </row>
    <row r="6" spans="1:20" ht="13.5" customHeight="1">
      <c r="A6" s="51"/>
      <c r="B6" s="52" t="s">
        <v>210</v>
      </c>
      <c r="C6" s="53">
        <v>10830</v>
      </c>
      <c r="D6" s="53">
        <v>19466.757937192917</v>
      </c>
      <c r="E6" s="54">
        <v>30296.757937192917</v>
      </c>
      <c r="F6" s="53">
        <v>729.6008955346919</v>
      </c>
      <c r="G6" s="53">
        <v>0</v>
      </c>
      <c r="H6" s="53">
        <v>31743.78022055494</v>
      </c>
      <c r="I6" s="54">
        <v>62770.139053282546</v>
      </c>
      <c r="J6" s="72"/>
      <c r="K6" s="53">
        <v>32459.59152334461</v>
      </c>
      <c r="L6" s="53">
        <v>-633.9769198942894</v>
      </c>
      <c r="M6" s="53">
        <v>-81.83438289538026</v>
      </c>
      <c r="N6" s="73"/>
      <c r="O6" s="73"/>
      <c r="P6" s="73"/>
      <c r="Q6" s="73"/>
      <c r="R6" s="73"/>
      <c r="S6" s="73"/>
      <c r="T6" s="74"/>
    </row>
    <row r="7" spans="1:20" ht="13.5" customHeight="1">
      <c r="A7" s="75"/>
      <c r="B7" s="76" t="s">
        <v>211</v>
      </c>
      <c r="C7" s="77">
        <v>11550</v>
      </c>
      <c r="D7" s="77">
        <v>21453.64390039444</v>
      </c>
      <c r="E7" s="78">
        <v>33003.64390039444</v>
      </c>
      <c r="F7" s="77">
        <v>729.6008955346919</v>
      </c>
      <c r="G7" s="77">
        <v>0</v>
      </c>
      <c r="H7" s="77">
        <v>31310.74513548123</v>
      </c>
      <c r="I7" s="78">
        <v>65043.98993141036</v>
      </c>
      <c r="J7" s="72"/>
      <c r="K7" s="77">
        <v>32102.910601566073</v>
      </c>
      <c r="L7" s="77">
        <v>-710.33108319319</v>
      </c>
      <c r="M7" s="77">
        <v>-81.83438289165497</v>
      </c>
      <c r="N7" s="73"/>
      <c r="O7" s="73"/>
      <c r="P7" s="73"/>
      <c r="Q7" s="73"/>
      <c r="R7" s="73"/>
      <c r="S7" s="73"/>
      <c r="T7" s="74"/>
    </row>
    <row r="8" spans="1:20" ht="13.5" customHeight="1">
      <c r="A8" s="51"/>
      <c r="B8" s="52" t="s">
        <v>42</v>
      </c>
      <c r="C8" s="53">
        <v>11760</v>
      </c>
      <c r="D8" s="53">
        <v>21009.77046918869</v>
      </c>
      <c r="E8" s="54">
        <v>32769.77046918869</v>
      </c>
      <c r="F8" s="53">
        <v>729.6008955346919</v>
      </c>
      <c r="G8" s="53">
        <v>0</v>
      </c>
      <c r="H8" s="53">
        <v>31800.417436797416</v>
      </c>
      <c r="I8" s="54">
        <v>65299.7888015208</v>
      </c>
      <c r="J8" s="72"/>
      <c r="K8" s="53">
        <v>32676.408783372022</v>
      </c>
      <c r="L8" s="53">
        <v>-794.1569636792254</v>
      </c>
      <c r="M8" s="53">
        <v>-81.83438289538026</v>
      </c>
      <c r="N8" s="73"/>
      <c r="O8" s="73"/>
      <c r="P8" s="73"/>
      <c r="Q8" s="73"/>
      <c r="R8" s="73"/>
      <c r="S8" s="73"/>
      <c r="T8" s="74"/>
    </row>
    <row r="9" spans="1:20" ht="13.5" customHeight="1">
      <c r="A9" s="75"/>
      <c r="B9" s="76" t="s">
        <v>212</v>
      </c>
      <c r="C9" s="77">
        <v>12000</v>
      </c>
      <c r="D9" s="77">
        <v>19678.13270354271</v>
      </c>
      <c r="E9" s="78">
        <v>31678.13270354271</v>
      </c>
      <c r="F9" s="77">
        <v>729.6008955346919</v>
      </c>
      <c r="G9" s="77">
        <v>230</v>
      </c>
      <c r="H9" s="77">
        <v>31736.555727493396</v>
      </c>
      <c r="I9" s="78">
        <v>64374.2893265708</v>
      </c>
      <c r="J9" s="72"/>
      <c r="K9" s="77">
        <v>32678.263391820696</v>
      </c>
      <c r="L9" s="77">
        <v>-859.8732814319198</v>
      </c>
      <c r="M9" s="77">
        <v>-81.83438289538026</v>
      </c>
      <c r="N9" s="73"/>
      <c r="O9" s="73"/>
      <c r="P9" s="73"/>
      <c r="Q9" s="73"/>
      <c r="R9" s="73"/>
      <c r="S9" s="73"/>
      <c r="T9" s="74"/>
    </row>
    <row r="10" spans="1:20" ht="13.5" customHeight="1">
      <c r="A10" s="51"/>
      <c r="B10" s="52" t="s">
        <v>57</v>
      </c>
      <c r="C10" s="53">
        <v>11860</v>
      </c>
      <c r="D10" s="53">
        <v>18431.09776353836</v>
      </c>
      <c r="E10" s="54">
        <v>30291.09776353836</v>
      </c>
      <c r="F10" s="53">
        <v>729.6008955346919</v>
      </c>
      <c r="G10" s="53">
        <v>0</v>
      </c>
      <c r="H10" s="53">
        <v>31947.2073135379</v>
      </c>
      <c r="I10" s="54">
        <v>62967.905972610955</v>
      </c>
      <c r="J10" s="72"/>
      <c r="K10" s="53">
        <v>32803.425129293464</v>
      </c>
      <c r="L10" s="53">
        <v>-774.3834328601831</v>
      </c>
      <c r="M10" s="53">
        <v>-81.83438289538026</v>
      </c>
      <c r="N10" s="73"/>
      <c r="O10" s="73"/>
      <c r="P10" s="73"/>
      <c r="Q10" s="73"/>
      <c r="R10" s="73"/>
      <c r="S10" s="73"/>
      <c r="T10" s="74"/>
    </row>
    <row r="11" spans="1:20" ht="13.5" customHeight="1">
      <c r="A11" s="75"/>
      <c r="B11" s="76" t="s">
        <v>213</v>
      </c>
      <c r="C11" s="77">
        <v>11350</v>
      </c>
      <c r="D11" s="77">
        <v>20037.525240778923</v>
      </c>
      <c r="E11" s="78">
        <v>31387.525240778923</v>
      </c>
      <c r="F11" s="77">
        <v>729.6008955346919</v>
      </c>
      <c r="G11" s="77">
        <v>1426</v>
      </c>
      <c r="H11" s="77">
        <v>33238.28700109719</v>
      </c>
      <c r="I11" s="78">
        <v>66781.4131374108</v>
      </c>
      <c r="J11" s="72"/>
      <c r="K11" s="77">
        <v>34600.13369051759</v>
      </c>
      <c r="L11" s="77">
        <v>-1280.012306525022</v>
      </c>
      <c r="M11" s="77">
        <v>-81.83438289538026</v>
      </c>
      <c r="N11" s="73"/>
      <c r="O11" s="73"/>
      <c r="P11" s="73"/>
      <c r="Q11" s="73"/>
      <c r="R11" s="73"/>
      <c r="S11" s="73"/>
      <c r="T11" s="74"/>
    </row>
    <row r="12" spans="1:20" ht="13.5" customHeight="1">
      <c r="A12" s="51"/>
      <c r="B12" s="52" t="s">
        <v>214</v>
      </c>
      <c r="C12" s="53">
        <v>12040</v>
      </c>
      <c r="D12" s="53">
        <v>21073.155298233032</v>
      </c>
      <c r="E12" s="54">
        <v>33113.15529823303</v>
      </c>
      <c r="F12" s="53">
        <v>729.6008955346919</v>
      </c>
      <c r="G12" s="53">
        <v>501</v>
      </c>
      <c r="H12" s="53">
        <v>31403.47564231456</v>
      </c>
      <c r="I12" s="54">
        <v>65747.23183608228</v>
      </c>
      <c r="J12" s="72"/>
      <c r="K12" s="53">
        <v>32305.95317626334</v>
      </c>
      <c r="L12" s="53">
        <v>-820.6431510552659</v>
      </c>
      <c r="M12" s="53">
        <v>-81.83438289351761</v>
      </c>
      <c r="N12" s="73"/>
      <c r="O12" s="73"/>
      <c r="P12" s="73"/>
      <c r="Q12" s="73"/>
      <c r="R12" s="73"/>
      <c r="S12" s="73"/>
      <c r="T12" s="74"/>
    </row>
    <row r="13" spans="1:20" ht="13.5" customHeight="1">
      <c r="A13" s="75"/>
      <c r="B13" s="76" t="s">
        <v>215</v>
      </c>
      <c r="C13" s="77">
        <v>11180</v>
      </c>
      <c r="D13" s="77">
        <v>19826.0886220932</v>
      </c>
      <c r="E13" s="78">
        <v>31006.0886220932</v>
      </c>
      <c r="F13" s="77">
        <v>729.6008955346919</v>
      </c>
      <c r="G13" s="77">
        <v>0</v>
      </c>
      <c r="H13" s="77">
        <v>31625.303900738123</v>
      </c>
      <c r="I13" s="78">
        <v>63360.993418366015</v>
      </c>
      <c r="J13" s="72"/>
      <c r="K13" s="77">
        <v>31704.74359053555</v>
      </c>
      <c r="L13" s="77">
        <v>2.394693094229223</v>
      </c>
      <c r="M13" s="77">
        <v>-81.83438289165497</v>
      </c>
      <c r="N13" s="73"/>
      <c r="O13" s="73"/>
      <c r="P13" s="73"/>
      <c r="Q13" s="73"/>
      <c r="R13" s="73"/>
      <c r="S13" s="73"/>
      <c r="T13" s="74"/>
    </row>
    <row r="14" spans="1:20" ht="13.5" customHeight="1">
      <c r="A14" s="51"/>
      <c r="B14" s="52" t="s">
        <v>216</v>
      </c>
      <c r="C14" s="53">
        <v>11400</v>
      </c>
      <c r="D14" s="53">
        <v>20713.818985939026</v>
      </c>
      <c r="E14" s="54">
        <v>32113.818985939026</v>
      </c>
      <c r="F14" s="53">
        <v>729.6008955346919</v>
      </c>
      <c r="G14" s="53">
        <v>0</v>
      </c>
      <c r="H14" s="53">
        <v>42895.45210516357</v>
      </c>
      <c r="I14" s="54">
        <v>75738.87198663728</v>
      </c>
      <c r="J14" s="72"/>
      <c r="K14" s="53">
        <v>32247.168574246745</v>
      </c>
      <c r="L14" s="53">
        <v>-603.7311703518104</v>
      </c>
      <c r="M14" s="53">
        <v>11252.014701268636</v>
      </c>
      <c r="N14" s="73"/>
      <c r="O14" s="73"/>
      <c r="P14" s="73"/>
      <c r="Q14" s="73"/>
      <c r="R14" s="73"/>
      <c r="S14" s="73"/>
      <c r="T14" s="74"/>
    </row>
    <row r="15" spans="1:20" ht="13.5" customHeight="1">
      <c r="A15" s="75"/>
      <c r="B15" s="76" t="s">
        <v>217</v>
      </c>
      <c r="C15" s="77">
        <v>11480</v>
      </c>
      <c r="D15" s="77">
        <v>20439.08261203766</v>
      </c>
      <c r="E15" s="78">
        <v>31919.08261203766</v>
      </c>
      <c r="F15" s="77">
        <v>729.6008955346919</v>
      </c>
      <c r="G15" s="77">
        <v>0</v>
      </c>
      <c r="H15" s="77">
        <v>32078.717960902104</v>
      </c>
      <c r="I15" s="78">
        <v>64727.401468474454</v>
      </c>
      <c r="J15" s="72"/>
      <c r="K15" s="77">
        <v>32143.672681636283</v>
      </c>
      <c r="L15" s="77">
        <v>16.87966218727946</v>
      </c>
      <c r="M15" s="77">
        <v>-81.83438292145729</v>
      </c>
      <c r="N15" s="73"/>
      <c r="O15" s="73"/>
      <c r="P15" s="73"/>
      <c r="Q15" s="73"/>
      <c r="R15" s="73"/>
      <c r="S15" s="73"/>
      <c r="T15" s="74"/>
    </row>
    <row r="16" spans="1:20" ht="13.5" customHeight="1">
      <c r="A16" s="51"/>
      <c r="B16" s="52" t="s">
        <v>218</v>
      </c>
      <c r="C16" s="53">
        <v>11680</v>
      </c>
      <c r="D16" s="53">
        <v>19255.43349671364</v>
      </c>
      <c r="E16" s="54">
        <v>30935.43349671364</v>
      </c>
      <c r="F16" s="53">
        <v>729.6008955346919</v>
      </c>
      <c r="G16" s="53">
        <v>0</v>
      </c>
      <c r="H16" s="53">
        <v>32280.79760611005</v>
      </c>
      <c r="I16" s="54">
        <v>63945.83199835838</v>
      </c>
      <c r="J16" s="72"/>
      <c r="K16" s="53">
        <v>33003.968921207605</v>
      </c>
      <c r="L16" s="53">
        <v>-641.3369322021764</v>
      </c>
      <c r="M16" s="53">
        <v>-81.83438289538026</v>
      </c>
      <c r="N16" s="73"/>
      <c r="O16" s="73"/>
      <c r="P16" s="73"/>
      <c r="Q16" s="73"/>
      <c r="R16" s="73"/>
      <c r="S16" s="73"/>
      <c r="T16" s="74"/>
    </row>
    <row r="17" spans="1:20" ht="13.5" customHeight="1">
      <c r="A17" s="75"/>
      <c r="B17" s="76" t="s">
        <v>131</v>
      </c>
      <c r="C17" s="77">
        <v>12300</v>
      </c>
      <c r="D17" s="77">
        <v>21305.723031282425</v>
      </c>
      <c r="E17" s="78">
        <v>33605.723031282425</v>
      </c>
      <c r="F17" s="77">
        <v>729.6008955346919</v>
      </c>
      <c r="G17" s="77">
        <v>0</v>
      </c>
      <c r="H17" s="77">
        <v>31334.374299498395</v>
      </c>
      <c r="I17" s="78">
        <v>65669.69822631551</v>
      </c>
      <c r="J17" s="72"/>
      <c r="K17" s="77">
        <v>32098.773539903785</v>
      </c>
      <c r="L17" s="77">
        <v>-682.5648575100099</v>
      </c>
      <c r="M17" s="77">
        <v>-81.83438289538026</v>
      </c>
      <c r="N17" s="73"/>
      <c r="O17" s="73"/>
      <c r="P17" s="73"/>
      <c r="Q17" s="73"/>
      <c r="R17" s="73"/>
      <c r="S17" s="73"/>
      <c r="T17" s="74"/>
    </row>
    <row r="18" spans="1:20" ht="13.5" customHeight="1">
      <c r="A18" s="51"/>
      <c r="B18" s="52" t="s">
        <v>219</v>
      </c>
      <c r="C18" s="53">
        <v>10880</v>
      </c>
      <c r="D18" s="53">
        <v>18790.410740852356</v>
      </c>
      <c r="E18" s="54">
        <v>29670.410740852356</v>
      </c>
      <c r="F18" s="53">
        <v>729.6008955346919</v>
      </c>
      <c r="G18" s="53">
        <v>0</v>
      </c>
      <c r="H18" s="53">
        <v>31365.59441138481</v>
      </c>
      <c r="I18" s="54">
        <v>61765.60604777186</v>
      </c>
      <c r="J18" s="72"/>
      <c r="K18" s="53">
        <v>32135.321874627334</v>
      </c>
      <c r="L18" s="53">
        <v>-687.8930803471434</v>
      </c>
      <c r="M18" s="53">
        <v>-81.83438289538026</v>
      </c>
      <c r="N18" s="73"/>
      <c r="O18" s="73"/>
      <c r="P18" s="73"/>
      <c r="Q18" s="73"/>
      <c r="R18" s="73"/>
      <c r="S18" s="73"/>
      <c r="T18" s="74"/>
    </row>
    <row r="19" spans="1:20" ht="13.5" customHeight="1">
      <c r="A19" s="75"/>
      <c r="B19" s="76" t="s">
        <v>220</v>
      </c>
      <c r="C19" s="77">
        <v>11640</v>
      </c>
      <c r="D19" s="77">
        <v>20227.764474630356</v>
      </c>
      <c r="E19" s="78">
        <v>31867.764474630356</v>
      </c>
      <c r="F19" s="77">
        <v>729.6008955346919</v>
      </c>
      <c r="G19" s="77">
        <v>0</v>
      </c>
      <c r="H19" s="77">
        <v>32709.53193256588</v>
      </c>
      <c r="I19" s="78">
        <v>65306.897302730926</v>
      </c>
      <c r="J19" s="72"/>
      <c r="K19" s="77">
        <v>33437.01486009614</v>
      </c>
      <c r="L19" s="77">
        <v>-645.6485446348797</v>
      </c>
      <c r="M19" s="77">
        <v>-81.83438289538026</v>
      </c>
      <c r="N19" s="73"/>
      <c r="O19" s="73"/>
      <c r="P19" s="73"/>
      <c r="Q19" s="73"/>
      <c r="R19" s="73"/>
      <c r="S19" s="73"/>
      <c r="T19" s="74"/>
    </row>
    <row r="20" spans="1:20" ht="13.5" customHeight="1">
      <c r="A20" s="51"/>
      <c r="B20" s="52" t="s">
        <v>221</v>
      </c>
      <c r="C20" s="53">
        <v>11510</v>
      </c>
      <c r="D20" s="53">
        <v>20650.428884506226</v>
      </c>
      <c r="E20" s="54">
        <v>32160.428884506226</v>
      </c>
      <c r="F20" s="53">
        <v>729.6008955346919</v>
      </c>
      <c r="G20" s="53">
        <v>0</v>
      </c>
      <c r="H20" s="53">
        <v>31644.49683327178</v>
      </c>
      <c r="I20" s="54">
        <v>64534.5266133127</v>
      </c>
      <c r="J20" s="72"/>
      <c r="K20" s="53">
        <v>32565.578172207555</v>
      </c>
      <c r="L20" s="53">
        <v>-839.2469560403948</v>
      </c>
      <c r="M20" s="53">
        <v>-81.83438289538026</v>
      </c>
      <c r="N20" s="73"/>
      <c r="O20" s="73"/>
      <c r="P20" s="73"/>
      <c r="Q20" s="73"/>
      <c r="R20" s="73"/>
      <c r="S20" s="73"/>
      <c r="T20" s="74"/>
    </row>
    <row r="21" spans="1:20" ht="13.5" customHeight="1">
      <c r="A21" s="75"/>
      <c r="B21" s="76" t="s">
        <v>222</v>
      </c>
      <c r="C21" s="77">
        <v>11290</v>
      </c>
      <c r="D21" s="77">
        <v>16993.81031537056</v>
      </c>
      <c r="E21" s="78">
        <v>28283.81031537056</v>
      </c>
      <c r="F21" s="77">
        <v>729.6008955346919</v>
      </c>
      <c r="G21" s="77">
        <v>0</v>
      </c>
      <c r="H21" s="77">
        <v>31998.71710884368</v>
      </c>
      <c r="I21" s="78">
        <v>61012.12831974893</v>
      </c>
      <c r="J21" s="72"/>
      <c r="K21" s="77">
        <v>33034.75254277828</v>
      </c>
      <c r="L21" s="77">
        <v>-954.2010510429459</v>
      </c>
      <c r="M21" s="77">
        <v>-81.83438289165497</v>
      </c>
      <c r="N21" s="73"/>
      <c r="O21" s="73"/>
      <c r="P21" s="73"/>
      <c r="Q21" s="73"/>
      <c r="R21" s="73"/>
      <c r="S21" s="73"/>
      <c r="T21" s="74"/>
    </row>
    <row r="22" spans="1:20" ht="13.5" customHeight="1">
      <c r="A22" s="51"/>
      <c r="B22" s="52" t="s">
        <v>223</v>
      </c>
      <c r="C22" s="53">
        <v>11700</v>
      </c>
      <c r="D22" s="53">
        <v>18832.679412722588</v>
      </c>
      <c r="E22" s="54">
        <v>30532.679412722588</v>
      </c>
      <c r="F22" s="53">
        <v>729.6008955346919</v>
      </c>
      <c r="G22" s="53">
        <v>784</v>
      </c>
      <c r="H22" s="53">
        <v>33880.221822608095</v>
      </c>
      <c r="I22" s="54">
        <v>65926.50213086538</v>
      </c>
      <c r="J22" s="72"/>
      <c r="K22" s="53">
        <v>34722.35335897162</v>
      </c>
      <c r="L22" s="53">
        <v>-760.2971534681424</v>
      </c>
      <c r="M22" s="53">
        <v>-81.83438289538026</v>
      </c>
      <c r="N22" s="73"/>
      <c r="O22" s="73"/>
      <c r="P22" s="73"/>
      <c r="Q22" s="73"/>
      <c r="R22" s="73"/>
      <c r="S22" s="73"/>
      <c r="T22" s="74"/>
    </row>
    <row r="23" spans="1:20" ht="13.5" customHeight="1">
      <c r="A23" s="75"/>
      <c r="B23" s="76" t="s">
        <v>224</v>
      </c>
      <c r="C23" s="77">
        <v>11350</v>
      </c>
      <c r="D23" s="77">
        <v>18029.524060726166</v>
      </c>
      <c r="E23" s="78">
        <v>29379.524060726166</v>
      </c>
      <c r="F23" s="77">
        <v>729.6008955346919</v>
      </c>
      <c r="G23" s="77">
        <v>242</v>
      </c>
      <c r="H23" s="77">
        <v>33296.14470954184</v>
      </c>
      <c r="I23" s="78">
        <v>63647.2696658027</v>
      </c>
      <c r="J23" s="72"/>
      <c r="K23" s="77">
        <v>34361.614200285185</v>
      </c>
      <c r="L23" s="77">
        <v>-983.6351078479653</v>
      </c>
      <c r="M23" s="77">
        <v>-81.83438289538026</v>
      </c>
      <c r="N23" s="73"/>
      <c r="O23" s="73"/>
      <c r="P23" s="73"/>
      <c r="Q23" s="73"/>
      <c r="R23" s="73"/>
      <c r="S23" s="73"/>
      <c r="T23" s="74"/>
    </row>
    <row r="24" spans="1:20" ht="13.5" customHeight="1">
      <c r="A24" s="51"/>
      <c r="B24" s="52" t="s">
        <v>225</v>
      </c>
      <c r="C24" s="53">
        <v>11340</v>
      </c>
      <c r="D24" s="53">
        <v>18240.91170179844</v>
      </c>
      <c r="E24" s="54">
        <v>29580.91170179844</v>
      </c>
      <c r="F24" s="53">
        <v>729.6008955346919</v>
      </c>
      <c r="G24" s="53">
        <v>652</v>
      </c>
      <c r="H24" s="53">
        <v>34886.76229976229</v>
      </c>
      <c r="I24" s="54">
        <v>65849.27489709543</v>
      </c>
      <c r="J24" s="72"/>
      <c r="K24" s="53">
        <v>35829.59991945224</v>
      </c>
      <c r="L24" s="53">
        <v>-861.0032367945664</v>
      </c>
      <c r="M24" s="53">
        <v>-81.83438289538026</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Sveriges Kommuner och Landsting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hber1</dc:creator>
  <cp:keywords/>
  <dc:description/>
  <cp:lastModifiedBy>Högberg Åsa</cp:lastModifiedBy>
  <cp:lastPrinted>2007-03-15T12:00:02Z</cp:lastPrinted>
  <dcterms:created xsi:type="dcterms:W3CDTF">2005-01-26T11:56:39Z</dcterms:created>
  <dcterms:modified xsi:type="dcterms:W3CDTF">2024-05-29T09:13:37Z</dcterms:modified>
  <cp:category/>
  <cp:version/>
  <cp:contentType/>
  <cp:contentStatus/>
</cp:coreProperties>
</file>