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stan\Downloads\"/>
    </mc:Choice>
  </mc:AlternateContent>
  <xr:revisionPtr revIDLastSave="0" documentId="8_{1C79204F-7AE8-47CB-8E75-3B141128F1C7}" xr6:coauthVersionLast="47" xr6:coauthVersionMax="47" xr10:uidLastSave="{00000000-0000-0000-0000-000000000000}"/>
  <bookViews>
    <workbookView xWindow="-108" yWindow="-108" windowWidth="23256" windowHeight="12576" activeTab="1" xr2:uid="{00000000-000D-0000-FFFF-FFFF00000000}"/>
  </bookViews>
  <sheets>
    <sheet name="Start" sheetId="6" r:id="rId1"/>
    <sheet name="Ifyllnadsformulär" sheetId="1" r:id="rId2"/>
    <sheet name="Samtliga resultat för inmatning" sheetId="2" r:id="rId3"/>
    <sheet name="Bilaga - Nyckeltalslista" sheetId="5" r:id="rId4"/>
    <sheet name="NVDB" sheetId="4" state="hidden" r:id="rId5"/>
    <sheet name="Kommuner" sheetId="3" state="hidden" r:id="rId6"/>
    <sheet name="Föregående år" sheetId="7" state="hidden"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4" l="1"/>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3" i="4"/>
  <c r="B43" i="1"/>
  <c r="B42" i="1"/>
  <c r="B35" i="1"/>
  <c r="B34" i="1"/>
  <c r="B33" i="1"/>
  <c r="B32" i="1"/>
  <c r="B24" i="1"/>
  <c r="B23" i="1"/>
  <c r="B17" i="1"/>
  <c r="B16" i="1"/>
  <c r="B15" i="1"/>
  <c r="B4" i="1" l="1"/>
  <c r="B5" i="1"/>
  <c r="D21" i="1"/>
  <c r="D20" i="1"/>
  <c r="C10" i="2" l="1"/>
  <c r="C18" i="2"/>
  <c r="C24" i="2"/>
  <c r="C14" i="2"/>
  <c r="C12" i="2"/>
  <c r="C20" i="2"/>
  <c r="C22" i="2"/>
  <c r="E11" i="1"/>
  <c r="E27" i="1" l="1"/>
  <c r="C16" i="2" l="1"/>
  <c r="C42" i="1" s="1"/>
  <c r="C8" i="2"/>
  <c r="C43" i="1" s="1"/>
  <c r="C6" i="2"/>
  <c r="C24" i="1" s="1"/>
  <c r="E24" i="1" s="1"/>
  <c r="C4" i="2"/>
  <c r="C23" i="1" s="1"/>
  <c r="E23" i="1" s="1"/>
  <c r="C33" i="1" l="1"/>
  <c r="E33" i="1" s="1"/>
  <c r="C35" i="1" l="1"/>
  <c r="E35" i="1" s="1"/>
  <c r="C34" i="1"/>
  <c r="E34" i="1" s="1"/>
  <c r="C16" i="1"/>
  <c r="E16" i="1" s="1"/>
  <c r="C32" i="1"/>
  <c r="E32" i="1" s="1"/>
  <c r="C17" i="1"/>
  <c r="E17" i="1" s="1"/>
  <c r="C15" i="1"/>
  <c r="E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Larsson Madeleine</author>
  </authors>
  <commentList>
    <comment ref="C38" authorId="0" shapeId="0" xr:uid="{00000000-0006-0000-0100-000001000000}">
      <text>
        <r>
          <rPr>
            <i/>
            <sz val="11"/>
            <color indexed="10"/>
            <rFont val="Tahoma"/>
            <family val="2"/>
          </rPr>
          <t>Obs.en stolpe kan ha flera ljuspunkter</t>
        </r>
      </text>
    </comment>
  </commentList>
</comments>
</file>

<file path=xl/sharedStrings.xml><?xml version="1.0" encoding="utf-8"?>
<sst xmlns="http://schemas.openxmlformats.org/spreadsheetml/2006/main" count="3563" uniqueCount="383">
  <si>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</si>
  <si>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</si>
  <si>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</si>
  <si>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</si>
  <si>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</si>
  <si>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</si>
  <si>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</si>
  <si>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</si>
  <si>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</si>
  <si>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</si>
  <si>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</si>
  <si>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</si>
  <si>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</si>
  <si>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</si>
  <si>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</si>
  <si>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</si>
  <si>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</si>
  <si>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</si>
  <si>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</si>
  <si>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</si>
  <si>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</si>
  <si>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</si>
  <si>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</si>
  <si>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</si>
  <si>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</si>
  <si>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</si>
  <si>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</si>
  <si>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</si>
  <si>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</si>
  <si>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</si>
  <si>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</si>
  <si>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</si>
  <si>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</si>
  <si>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</si>
  <si>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</si>
  <si>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</si>
  <si>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</si>
  <si>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</si>
  <si>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</si>
  <si>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</si>
  <si>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</si>
  <si>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</si>
  <si>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</si>
  <si>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</si>
  <si>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</si>
  <si>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</si>
  <si>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</si>
  <si>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</si>
  <si>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</si>
  <si>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</si>
  <si>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</si>
  <si>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</si>
  <si>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</si>
  <si>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</si>
  <si>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</si>
  <si>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</si>
  <si>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</si>
  <si>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</si>
  <si>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</si>
  <si>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</si>
  <si>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</si>
  <si>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</si>
  <si>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</si>
  <si>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</si>
  <si>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</si>
  <si>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</si>
  <si>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</si>
  <si>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</si>
  <si>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</si>
  <si>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</si>
  <si>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</si>
  <si>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</si>
  <si>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</si>
  <si>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</si>
  <si>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</si>
  <si>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</si>
  <si>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</si>
  <si>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</si>
  <si>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</si>
  <si>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</si>
  <si>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</si>
  <si>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</si>
  <si>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</si>
  <si>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</si>
  <si>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</si>
  <si>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</si>
  <si>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</si>
  <si>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</si>
  <si>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</si>
  <si>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</si>
  <si>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</si>
  <si>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</si>
  <si>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</si>
  <si>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</si>
  <si>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</si>
  <si>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</si>
  <si>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</si>
  <si>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</si>
  <si>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</si>
  <si>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</si>
  <si>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</si>
  <si>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</si>
  <si>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</si>
  <si>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</si>
  <si>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</si>
  <si>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</si>
  <si>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</si>
  <si>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</si>
  <si>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</si>
  <si>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</si>
  <si>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</si>
  <si>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</si>
  <si>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</si>
  <si>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</si>
  <si>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</si>
  <si>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</si>
  <si>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</si>
  <si>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</si>
  <si>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</si>
  <si>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</si>
  <si>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</si>
  <si>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</si>
  <si>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</si>
  <si>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</si>
  <si>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</si>
  <si>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</si>
  <si>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</si>
  <si>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</si>
  <si>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</si>
  <si>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</si>
  <si>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</si>
  <si>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</si>
  <si>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</si>
  <si>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</si>
  <si>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</si>
  <si>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Malung-Sälen</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</si>
  <si>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</si>
  <si>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</si>
  <si>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</si>
  <si>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</si>
  <si>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</si>
  <si>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</si>
  <si>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</si>
  <si>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</si>
  <si>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</si>
  <si>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</si>
  <si>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</si>
  <si>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</si>
  <si>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</si>
  <si>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</si>
  <si>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</si>
  <si>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</si>
  <si>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</si>
  <si>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</si>
  <si>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</si>
  <si>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</si>
  <si>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</si>
  <si>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</si>
  <si>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</si>
  <si>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</si>
  <si>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</si>
  <si>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</si>
  <si>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</si>
  <si>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</si>
  <si>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</si>
  <si>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</si>
  <si>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</si>
  <si>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</si>
  <si>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</si>
  <si>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</si>
  <si>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</si>
  <si>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</si>
  <si>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</si>
  <si>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</si>
  <si>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</si>
  <si>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</si>
  <si>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</si>
  <si>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</si>
  <si>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</si>
  <si>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</si>
  <si>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</si>
  <si>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</si>
  <si>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</si>
  <si>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</si>
  <si>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</si>
  <si>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</si>
  <si>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</si>
  <si>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</si>
  <si>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</si>
  <si>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</si>
  <si>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</si>
  <si>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</si>
  <si>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</si>
  <si>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</si>
  <si>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</si>
  <si>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</si>
  <si>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</si>
  <si>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</si>
  <si>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</si>
  <si>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</si>
  <si>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</si>
  <si>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</si>
  <si>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</si>
  <si>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</si>
  <si>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</si>
  <si>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</si>
  <si>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</si>
  <si>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</si>
  <si>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</si>
  <si>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</si>
  <si>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</si>
  <si>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</si>
  <si>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</si>
  <si>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</si>
  <si>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</si>
  <si>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</si>
  <si>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</si>
  <si>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</si>
  <si>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</si>
  <si>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</si>
  <si>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</si>
  <si>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</si>
  <si>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</si>
  <si>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</si>
  <si>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</si>
  <si>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</si>
  <si>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</si>
  <si>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</si>
  <si>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</si>
  <si>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</si>
  <si>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</si>
  <si>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</si>
  <si>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</si>
  <si>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</si>
  <si>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</si>
  <si>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</si>
  <si>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</si>
  <si>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</si>
  <si>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</si>
  <si>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</si>
  <si>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</si>
  <si>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</si>
  <si>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</si>
  <si>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</si>
  <si>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</si>
  <si>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</si>
  <si>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</si>
  <si>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</si>
  <si>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</si>
  <si>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</si>
  <si>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</si>
  <si>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</si>
  <si>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</si>
  <si>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</si>
  <si>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</si>
  <si>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</si>
  <si>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</si>
  <si>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</si>
  <si>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</si>
  <si>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</si>
  <si>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</si>
  <si>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</si>
  <si>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</si>
  <si>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</si>
  <si>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</si>
  <si>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</si>
  <si>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</si>
  <si>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</si>
  <si>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</si>
  <si>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</si>
  <si>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</si>
  <si>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</si>
  <si>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</si>
  <si>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</si>
  <si>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</si>
  <si>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</si>
  <si>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</si>
  <si>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</si>
  <si>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</si>
  <si>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</si>
  <si>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</si>
  <si>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</si>
  <si>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</si>
  <si>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</si>
  <si>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</si>
  <si>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</si>
  <si>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</si>
  <si>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</si>
  <si>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</si>
  <si>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</si>
  <si>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Område</t>
  </si>
  <si>
    <t>Period</t>
  </si>
  <si>
    <t>Publicerat värde</t>
  </si>
  <si>
    <t>Meter cykelväg, kommunal (NVDB)</t>
  </si>
  <si>
    <t>Kommunal Bilväg</t>
  </si>
  <si>
    <t>Kommunal Cykelväg</t>
  </si>
  <si>
    <t>U07428</t>
  </si>
  <si>
    <t>Nyckeltals ID</t>
  </si>
  <si>
    <t>Nyckeltal</t>
  </si>
  <si>
    <t>Inmatningsvärde</t>
  </si>
  <si>
    <t>Kostnad vinterväghållning kommunala bil- och cykelvägar, kr/meter</t>
  </si>
  <si>
    <t>Kostnad vinterväghållning kommunala cykelvägar, kr/meter</t>
  </si>
  <si>
    <t>Här är nyckeltalen sorterade i samma ordning som i Koladas inmatningsfunktion</t>
  </si>
  <si>
    <t>Nyckeltal och definitioner inom Gatustatistik</t>
  </si>
  <si>
    <t>Kolada id</t>
  </si>
  <si>
    <t>Namn</t>
  </si>
  <si>
    <t>Definition</t>
  </si>
  <si>
    <t>Mätning</t>
  </si>
  <si>
    <t>Värden</t>
  </si>
  <si>
    <t>Vinterväghållning</t>
  </si>
  <si>
    <t>Ljuspunkter</t>
  </si>
  <si>
    <t>Antal ljuspunkter (som kommunen ansvarar för)</t>
  </si>
  <si>
    <t>U07426</t>
  </si>
  <si>
    <t>Energianvändning per gatubelysning, kWh/ljuspunkt</t>
  </si>
  <si>
    <t>Malung</t>
  </si>
  <si>
    <t>Östra göinge</t>
  </si>
  <si>
    <t>U07497</t>
  </si>
  <si>
    <t>U07498</t>
  </si>
  <si>
    <t>U07427</t>
  </si>
  <si>
    <t>Driftskostnad kommunala bilvägar, kr/meter</t>
  </si>
  <si>
    <t>Beläggningsunderhåll</t>
  </si>
  <si>
    <t>U07456</t>
  </si>
  <si>
    <t>U07457</t>
  </si>
  <si>
    <t>Driftskostnad kommunala bil- och cykelvägar, kr/meter</t>
  </si>
  <si>
    <t>Driftskostnad kommunala cykelvägar, kr/meter</t>
  </si>
  <si>
    <t>U07425</t>
  </si>
  <si>
    <t>Driftkostnad gatubelysning, kr/ljuspunkt</t>
  </si>
  <si>
    <t>...varav kostnad vinterväghållning kommunala cykelvägar (kr)</t>
  </si>
  <si>
    <t>… varav driftkostnad kommunala cykelvägar (kr)</t>
  </si>
  <si>
    <t>U07499</t>
  </si>
  <si>
    <t>U07500</t>
  </si>
  <si>
    <t>Kommunens driftkostnad för vinterväghållning av kommunala cykelvägar. Summan av driftkostnaderna för snöröjning, halkbekämpning, sandupptagning, beredskap, markuppvärmning samt övriga kostnader vinterväghållning. Dividerat med meter kommunal cykelväg. Källa: Gatustatistik och NVDB</t>
  </si>
  <si>
    <t>U07458</t>
  </si>
  <si>
    <t>Välj kommun:</t>
  </si>
  <si>
    <t>Kommunal cykelväg som snöröjs och halkbekämpas, andel (%)</t>
  </si>
  <si>
    <t>Beläggningsunderhåll, andel av kommunala cykelvägar, andel kvm (%)</t>
  </si>
  <si>
    <t>Total driftkostnad gatubelysning (kr)</t>
  </si>
  <si>
    <t xml:space="preserve">Antal meter cykelväg som snöröjs och halkbekämpas 
</t>
  </si>
  <si>
    <t xml:space="preserve">Ifyllnadsformulär: </t>
  </si>
  <si>
    <t>Gå till:</t>
  </si>
  <si>
    <t>Gatustatistik: Ifyllnad av data</t>
  </si>
  <si>
    <t>Samtliga resultat för inmatning</t>
  </si>
  <si>
    <t>Bilaga: Nyckeltalslista</t>
  </si>
  <si>
    <t>Volym</t>
  </si>
  <si>
    <t>Kostnad</t>
  </si>
  <si>
    <t>Energianvändning per gatubelysning, kWh/ljuspunkt (U07426)</t>
  </si>
  <si>
    <t>Driftkostnad gatubelysning, kr/ljuspunkt (U07425)</t>
  </si>
  <si>
    <t>Driftkostnader (vägar)</t>
  </si>
  <si>
    <t>Resultat för inmatning i Koladas inmatningsfunktion:</t>
  </si>
  <si>
    <t>Kostnad vinterväghållning kommunala bil- och cykelvägar, kr/meter (U07428)</t>
  </si>
  <si>
    <t>Kostnad vinterväghållning kommunala cykelvägar, kr/meter (U07500)</t>
  </si>
  <si>
    <t>Beläggningsunderhåll, andel av kommunala bilvägar, andel (%) (U07456)</t>
  </si>
  <si>
    <t>Beläggningsunderhåll, andel av kommunala cykelvägar, andel (%) (U07457)</t>
  </si>
  <si>
    <t>Andel (kvm) väg</t>
  </si>
  <si>
    <t>Kommunal cykelväg som snöröjs och halkbekämpas, andel (%) (U07458)</t>
  </si>
  <si>
    <t>Driftskostnad kommunala bil- och cykelvägar, kr/meter (U07427)</t>
  </si>
  <si>
    <t>Driftskostnad kommunala bilvägar, kr/meter (U07497)</t>
  </si>
  <si>
    <t>Driftskostnad kommunala cykelvägar, kr/meter (U07498)</t>
  </si>
  <si>
    <t>Meter bilväg, kommunal (NVDB)</t>
  </si>
  <si>
    <t>Detta är ett utvecklingsnyckeltal, se frågor och svar på kolada.se för mer information. Andelen av den totala ytan (kvm) belagda kommunala gator och bilvägar som fått ny beläggning under året. Antal kvm avjämning, toppbeläggning (oavsett kilo) utfört under året för bilvägar. Källa: Gatustatistik</t>
  </si>
  <si>
    <t>Driftskostnad gatubelysning per ljuspunkt som kommunen ansvarar för längs kommunalt, enskilt och statligt vägnät. Summan av nät och energikostnader samt övriga driftkostnader (tillsyn, reparationer mm) för gatubelysning. För belysning på statligt vägnät räknas nettokostnaden om man erhåller bidrag från Trafikverket. En stolpe kan ha flera ljuspunkter. Källa: Egen undersökning i kommunen och NVBD</t>
  </si>
  <si>
    <t>Kommunens driftkostnad för vinterväghållning av kommunala gator och bilvägar. Summan av driftkostnaderna för snöröjning, halkbekämpning, sandupptagning, beredskap, markuppvärmning samt övriga kostnader vinterväghållning. Dividerat med meter kommunal bilväg. Källa: Gatustatistik och NVDB</t>
  </si>
  <si>
    <t>Beläggningsunderhåll av kommunala bilvägar, andel kvm (%)</t>
  </si>
  <si>
    <t>Beläggningsunderhåll av kommunala cykelvägar, andel kvm (%)</t>
  </si>
  <si>
    <t>Kommunens total driftkostnaden för vinterväghållning av kommunala bil- och cykelvägar. Summan av driftkostnaderna för snöröjning, halkbekämpning, sandupptagning, beredskap, markuppvärmning samt övriga kostnader vinterväghållning. Dividerat med meter kommunal bil- och cykelväg. Källa: Gatustatistik och NVDB</t>
  </si>
  <si>
    <t>Detta är ett utvecklingsnyckeltal, se frågor och svar på kolada.se för mer information. Andelen av den totala ytan (kvm) belagda kommunala cykelvägar som fått ny beläggning under året. Antal kvm avjämning, toppbeläggning (oavsett kilo) utfört under året för cykelvägar. Källa: Gatustatistik</t>
  </si>
  <si>
    <t>Detta är ett utvecklingsnyckeltal, se frågor och svar på kolada.se för mer information. Kommunal cykelväg som snöröjs och halkbekämpas som andel av den kommunala cykelvägen. Källa: Gatustatistik</t>
  </si>
  <si>
    <t>Den del av verksamhetens totala driftkostnad för kommunala bil- och cykelvägar som hänförs till kommunala gator och vägar. Summan av driftkostnaderna för vinterväghållning, gatubelysning, akuta beläggningsåtgärder, barmarksrenhållning, grönytor, trafikanordningar, trafiksignaler, konstbyggnader, dagvattenavledning, parkeringsverksamhet och övriga driftkostnader. Exklusive enskilda vägar, kapitalkostnader och kostnad för all beläggningsunderhåll som inte är akuta åtgärder (typ potthål/snabelbil). Dividerat med meter kommunal bilväg. Källa: Gatustatistik och NVDB</t>
  </si>
  <si>
    <t>Den del av verksamhetens totala driftkostnad för kommunala bil- och cykelvägar som hänförs till kommunala cykelvägar. Summan av driftkostnaderna för vinterväghållning, gatubelysning, akuta beläggningsåtgärder, barmarksrenhållning, grönytor, trafikanordningar, trafiksignaler, konstbyggnader, dagvattenavledning, parkeringsverksamhet och övriga driftkostnader. Exklusive enskilda vägar, kapitalkostnader och kostnad för all beläggningsunderhåll som inte är akuta åtgärder (typ potthål/snabelbil). Källa: Gatustatistik och NVDB</t>
  </si>
  <si>
    <t>Verksamhetens totala driftskostnad för kommunala bil- och cykelvägar. Summan av driftkostnaderna för vinterväghållning, gatubelysning, akuta beläggningsåtgärder, barmarksrenhållning, grönytor, trafikanordningar, trafiksignaler, konstbyggnader, dagvattenavledning, parkeringsverksamhet och övriga driftkostnader. Exklusive enskilda vägar, kapitalkostnader och kostnad för all beläggningsunderhåll som inte är akuta åtgärder (tex. potthål/snabelbil). Dividerat med meter kommunal bil- och cykelväg. Källa: Gatustatistik och NVDB</t>
  </si>
  <si>
    <t>Total energianvändning gatubelysning, kWh</t>
  </si>
  <si>
    <t>Antal kWh som använts per gatubelysning som kommunen ansvarar för längs kommunalt, enskilt och statligt vägnät. Mätt eller beräknad energianvändning. En stolpe kan ha flera ljuspunkter. Källa: Gatustatistik</t>
  </si>
  <si>
    <t>…varav driftkostnad kommunala bilvägar (kr)</t>
  </si>
  <si>
    <t>Beläggningsunderhåll kommunala bilvägar, andel kvm (%)</t>
  </si>
  <si>
    <t>…varav kostnad vinterväghållning kommunala bilvägar (kr)</t>
  </si>
  <si>
    <t>Kostnad vinterväghållning kommunala bilvägar, kr/meter (U07499)</t>
  </si>
  <si>
    <t>Kostnad vinterväghållning kommunala bilvägar, kr/meter</t>
  </si>
  <si>
    <t>Total kostnad vinterväghållning, kommunala bil- och cykelvägar (kr)</t>
  </si>
  <si>
    <t>Gatustatistik 2021</t>
  </si>
  <si>
    <r>
      <t xml:space="preserve">För publicering i Koladas inmatningsfunktion </t>
    </r>
    <r>
      <rPr>
        <b/>
        <sz val="10"/>
        <rFont val="Arial"/>
        <family val="2"/>
      </rPr>
      <t xml:space="preserve">(primär publiceringsperiod är t.o.m. </t>
    </r>
    <r>
      <rPr>
        <b/>
        <sz val="10"/>
        <color rgb="FFFF0000"/>
        <rFont val="Arial"/>
        <family val="2"/>
      </rPr>
      <t>30/4</t>
    </r>
    <r>
      <rPr>
        <b/>
        <sz val="10"/>
        <rFont val="Arial"/>
        <family val="2"/>
      </rPr>
      <t xml:space="preserve"> 2022)</t>
    </r>
  </si>
  <si>
    <t>Värde föregående år</t>
  </si>
  <si>
    <t>Uppgift saknas</t>
  </si>
  <si>
    <t>Total driftkostnad kommunala bil- och cykelvägar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</si>
</sst>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r_-;\-* #,##0.00\ _k_r_-;_-* &quot;-&quot;??\ _k_r_-;_-@_-"/>
    <numFmt numFmtId="165" formatCode="_-* #,##0.0\ _k_r_-;\-* #,##0.0\ _k_r_-;_-* &quot;-&quot;??\ _k_r_-;_-@_-"/>
    <numFmt numFmtId="166" formatCode="_-* #,##0\ _k_r_-;\-* #,##0\ _k_r_-;_-* &quot;-&quot;??\ _k_r_-;_-@_-"/>
  </numFmts>
  <fonts count="18" x14ac:knownFonts="1">
    <font>
      <sz val="11"/>
      <color theme="1"/>
      <name val="Calibri"/>
      <family val="2"/>
      <scheme val="minor"/>
    </font>
    <font>
      <b/>
      <sz val="20"/>
      <color theme="1"/>
      <name val="Calibri"/>
      <family val="2"/>
      <scheme val="minor"/>
    </font>
    <font>
      <b/>
      <sz val="14"/>
      <color theme="1"/>
      <name val="Calibri"/>
      <family val="2"/>
      <scheme val="minor"/>
    </font>
    <font>
      <i/>
      <sz val="11"/>
      <color theme="1"/>
      <name val="Calibri"/>
      <family val="2"/>
      <scheme val="minor"/>
    </font>
    <font>
      <b/>
      <sz val="11"/>
      <color theme="1"/>
      <name val="Calibri"/>
      <family val="2"/>
      <scheme val="minor"/>
    </font>
    <font>
      <b/>
      <sz val="20"/>
      <color theme="1"/>
      <name val="Arial"/>
      <family val="2"/>
      <scheme val="major"/>
    </font>
    <font>
      <b/>
      <sz val="12"/>
      <color theme="1"/>
      <name val="Arial"/>
      <family val="2"/>
      <scheme val="major"/>
    </font>
    <font>
      <i/>
      <sz val="10"/>
      <color rgb="FFFF0000"/>
      <name val="Calibri"/>
      <family val="2"/>
      <scheme val="minor"/>
    </font>
    <font>
      <sz val="16"/>
      <name val="Verdana"/>
      <family val="2"/>
    </font>
    <font>
      <b/>
      <sz val="16"/>
      <name val="Verdana"/>
      <family val="2"/>
    </font>
    <font>
      <b/>
      <sz val="10"/>
      <name val="Arial"/>
      <family val="2"/>
    </font>
    <font>
      <b/>
      <sz val="12"/>
      <name val="Arial"/>
      <family val="2"/>
    </font>
    <font>
      <u/>
      <sz val="10"/>
      <color indexed="12"/>
      <name val="Arial"/>
      <family val="2"/>
    </font>
    <font>
      <i/>
      <sz val="11"/>
      <color indexed="10"/>
      <name val="Tahoma"/>
      <family val="2"/>
    </font>
    <font>
      <sz val="11"/>
      <color theme="1"/>
      <name val="Calibri"/>
      <family val="2"/>
      <scheme val="minor"/>
    </font>
    <font>
      <i/>
      <sz val="11"/>
      <color rgb="FFFF0000"/>
      <name val="Calibri"/>
      <family val="2"/>
      <scheme val="minor"/>
    </font>
    <font>
      <b/>
      <sz val="10"/>
      <color rgb="FFFF0000"/>
      <name val="Arial"/>
      <family val="2"/>
    </font>
    <font>
      <sz val="11"/>
      <color rgb="FFFF0000"/>
      <name val="Calibri"/>
      <family val="2"/>
      <scheme val="minor"/>
    </font>
  </fonts>
  <fills count="15">
    <fill>
      <patternFill patternType="none"/>
    </fill>
    <fill>
      <patternFill patternType="gray125"/>
    </fill>
    <fill>
      <patternFill patternType="solid">
        <fgColor theme="4" tint="0.74999237037263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00FF00"/>
        <bgColor indexed="64"/>
      </patternFill>
    </fill>
    <fill>
      <patternFill patternType="solid">
        <fgColor rgb="FFFFFFCC"/>
        <bgColor indexed="64"/>
      </patternFill>
    </fill>
    <fill>
      <patternFill patternType="solid">
        <fgColor theme="0" tint="-0.249977111117893"/>
        <bgColor indexed="64"/>
      </patternFill>
    </fill>
    <fill>
      <patternFill patternType="solid">
        <fgColor indexed="9"/>
        <bgColor indexed="64"/>
      </patternFill>
    </fill>
    <fill>
      <patternFill patternType="solid">
        <fgColor rgb="FF99CCFF"/>
        <bgColor indexed="64"/>
      </patternFill>
    </fill>
    <fill>
      <patternFill patternType="solid">
        <fgColor theme="9" tint="0.59999389629810485"/>
        <bgColor indexed="64"/>
      </patternFill>
    </fill>
    <fill>
      <patternFill patternType="solid">
        <fgColor rgb="FFFCE0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2" fillId="0" borderId="0" applyNumberFormat="0" applyFill="0" applyBorder="0" applyAlignment="0" applyProtection="0">
      <alignment vertical="top"/>
      <protection locked="0"/>
    </xf>
    <xf numFmtId="164" fontId="14" fillId="0" borderId="0" applyFont="0" applyFill="0" applyBorder="0" applyAlignment="0" applyProtection="0"/>
  </cellStyleXfs>
  <cellXfs count="73">
    <xf numFmtId="0" fontId="0" fillId="0" borderId="0" xfId="0"/>
    <xf numFmtId="0" fontId="0" fillId="2" borderId="0" xfId="0" applyFill="1"/>
    <xf numFmtId="0" fontId="0" fillId="3" borderId="0" xfId="0" applyFill="1"/>
    <xf numFmtId="0" fontId="0" fillId="4" borderId="0" xfId="0" applyFill="1"/>
    <xf numFmtId="0" fontId="2" fillId="5" borderId="1" xfId="0" applyFont="1" applyFill="1" applyBorder="1" applyAlignment="1">
      <alignment vertical="center"/>
    </xf>
    <xf numFmtId="0" fontId="0" fillId="4" borderId="0" xfId="0" applyFill="1" applyAlignment="1">
      <alignment vertical="center"/>
    </xf>
    <xf numFmtId="0" fontId="3" fillId="5" borderId="1" xfId="0" applyFont="1" applyFill="1" applyBorder="1"/>
    <xf numFmtId="0" fontId="0" fillId="5" borderId="1" xfId="0" applyFill="1" applyBorder="1"/>
    <xf numFmtId="0" fontId="0" fillId="6" borderId="0" xfId="0" applyFill="1"/>
    <xf numFmtId="0" fontId="4" fillId="7" borderId="1" xfId="0" applyFont="1" applyFill="1" applyBorder="1"/>
    <xf numFmtId="0" fontId="5" fillId="6" borderId="0" xfId="0" applyFont="1" applyFill="1" applyAlignment="1">
      <alignment vertical="center"/>
    </xf>
    <xf numFmtId="0" fontId="6" fillId="6" borderId="0" xfId="0" applyFont="1" applyFill="1" applyAlignment="1"/>
    <xf numFmtId="0" fontId="0" fillId="6" borderId="0" xfId="0" applyFill="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vertical="top" wrapText="1"/>
    </xf>
    <xf numFmtId="0" fontId="0" fillId="7" borderId="0" xfId="0" applyFill="1"/>
    <xf numFmtId="0" fontId="0" fillId="6" borderId="0" xfId="0" applyFill="1" applyAlignment="1">
      <alignment wrapText="1"/>
    </xf>
    <xf numFmtId="0" fontId="0" fillId="6" borderId="0" xfId="0" applyFill="1" applyAlignment="1"/>
    <xf numFmtId="165" fontId="0" fillId="8" borderId="1" xfId="2" applyNumberFormat="1" applyFont="1" applyFill="1" applyBorder="1" applyAlignment="1">
      <alignment vertical="center"/>
    </xf>
    <xf numFmtId="0" fontId="0" fillId="4" borderId="0" xfId="0" applyFill="1" applyProtection="1"/>
    <xf numFmtId="0" fontId="7" fillId="4" borderId="0" xfId="0" applyFont="1" applyFill="1" applyProtection="1"/>
    <xf numFmtId="0" fontId="15" fillId="4" borderId="0" xfId="0" applyFont="1" applyFill="1" applyAlignment="1" applyProtection="1">
      <alignment horizontal="left"/>
    </xf>
    <xf numFmtId="0" fontId="0" fillId="4" borderId="0" xfId="0" applyFill="1" applyAlignment="1" applyProtection="1">
      <alignment vertical="center"/>
    </xf>
    <xf numFmtId="0" fontId="4" fillId="10" borderId="3" xfId="0" applyFont="1" applyFill="1" applyBorder="1" applyAlignment="1">
      <alignment horizontal="center"/>
    </xf>
    <xf numFmtId="0" fontId="1" fillId="4" borderId="0" xfId="0" applyFont="1" applyFill="1" applyAlignment="1">
      <alignment horizontal="center" vertical="center"/>
    </xf>
    <xf numFmtId="0" fontId="0" fillId="10" borderId="1" xfId="0" applyFill="1" applyBorder="1" applyAlignment="1"/>
    <xf numFmtId="0" fontId="0" fillId="6" borderId="2" xfId="0" applyFill="1" applyBorder="1" applyAlignment="1">
      <alignment vertical="center" wrapText="1"/>
    </xf>
    <xf numFmtId="166" fontId="0" fillId="7" borderId="1" xfId="2" applyNumberFormat="1" applyFont="1" applyFill="1" applyBorder="1" applyAlignment="1"/>
    <xf numFmtId="165" fontId="0" fillId="8" borderId="1" xfId="2" applyNumberFormat="1" applyFont="1" applyFill="1" applyBorder="1" applyAlignment="1" applyProtection="1"/>
    <xf numFmtId="166" fontId="0" fillId="9" borderId="1" xfId="2" applyNumberFormat="1" applyFont="1" applyFill="1" applyBorder="1" applyAlignment="1"/>
    <xf numFmtId="0" fontId="4" fillId="10" borderId="2" xfId="0" applyFont="1" applyFill="1" applyBorder="1" applyAlignment="1"/>
    <xf numFmtId="0" fontId="4" fillId="10" borderId="1" xfId="0" applyFont="1" applyFill="1" applyBorder="1" applyAlignment="1"/>
    <xf numFmtId="166" fontId="0" fillId="7" borderId="6" xfId="2" applyNumberFormat="1" applyFont="1" applyFill="1" applyBorder="1" applyAlignment="1"/>
    <xf numFmtId="0" fontId="1" fillId="4" borderId="0" xfId="0" applyFont="1" applyFill="1" applyAlignment="1">
      <alignment vertical="center"/>
    </xf>
    <xf numFmtId="0" fontId="7" fillId="4" borderId="0" xfId="0" applyFont="1" applyFill="1" applyAlignment="1" applyProtection="1">
      <alignment vertical="top" wrapText="1"/>
    </xf>
    <xf numFmtId="0" fontId="2" fillId="10" borderId="2" xfId="0" applyFont="1" applyFill="1" applyBorder="1" applyAlignment="1">
      <alignment vertical="center"/>
    </xf>
    <xf numFmtId="0" fontId="2" fillId="10" borderId="1" xfId="0" applyFont="1" applyFill="1" applyBorder="1" applyAlignment="1">
      <alignment vertical="center"/>
    </xf>
    <xf numFmtId="164" fontId="0" fillId="8" borderId="1" xfId="2" applyFont="1" applyFill="1" applyBorder="1" applyAlignment="1" applyProtection="1"/>
    <xf numFmtId="0" fontId="4" fillId="13" borderId="7" xfId="0" applyFont="1" applyFill="1" applyBorder="1" applyAlignment="1"/>
    <xf numFmtId="165" fontId="0" fillId="8" borderId="4" xfId="2" applyNumberFormat="1" applyFont="1" applyFill="1" applyBorder="1" applyAlignment="1" applyProtection="1"/>
    <xf numFmtId="0" fontId="8" fillId="7" borderId="0" xfId="0" applyFont="1" applyFill="1" applyAlignment="1"/>
    <xf numFmtId="0" fontId="9" fillId="7" borderId="0" xfId="0" applyFont="1" applyFill="1" applyAlignment="1"/>
    <xf numFmtId="0" fontId="11" fillId="7" borderId="0" xfId="0" applyFont="1" applyFill="1" applyAlignment="1"/>
    <xf numFmtId="0" fontId="10" fillId="11" borderId="5" xfId="0" applyFont="1" applyFill="1" applyBorder="1" applyAlignment="1">
      <alignment horizontal="center"/>
    </xf>
    <xf numFmtId="0" fontId="2" fillId="7" borderId="1" xfId="0" applyFont="1" applyFill="1" applyBorder="1" applyAlignment="1">
      <alignment horizontal="center" vertical="center"/>
    </xf>
    <xf numFmtId="1" fontId="0" fillId="6" borderId="1" xfId="0" applyNumberFormat="1" applyFill="1" applyBorder="1"/>
    <xf numFmtId="0" fontId="0" fillId="0" borderId="4" xfId="0" applyFill="1" applyBorder="1" applyAlignment="1">
      <alignment horizontal="center" vertical="center" wrapText="1"/>
    </xf>
    <xf numFmtId="0" fontId="3" fillId="6" borderId="2" xfId="0" applyFont="1" applyFill="1" applyBorder="1" applyAlignment="1">
      <alignment vertical="center" wrapText="1"/>
    </xf>
    <xf numFmtId="0" fontId="3" fillId="6" borderId="9" xfId="0" applyFont="1" applyFill="1" applyBorder="1" applyAlignment="1">
      <alignment vertical="center" wrapText="1"/>
    </xf>
    <xf numFmtId="0" fontId="0" fillId="6" borderId="9" xfId="0" applyFill="1" applyBorder="1" applyAlignment="1">
      <alignment vertical="center"/>
    </xf>
    <xf numFmtId="0" fontId="4" fillId="10" borderId="4" xfId="0" applyFont="1" applyFill="1" applyBorder="1" applyAlignment="1">
      <alignment horizontal="center"/>
    </xf>
    <xf numFmtId="0" fontId="0" fillId="6" borderId="9" xfId="0" applyFill="1" applyBorder="1" applyAlignment="1">
      <alignment vertical="center" wrapText="1"/>
    </xf>
    <xf numFmtId="0" fontId="0" fillId="0" borderId="0" xfId="0" applyFill="1" applyProtection="1"/>
    <xf numFmtId="0" fontId="0" fillId="0" borderId="10" xfId="0" applyFill="1" applyBorder="1" applyAlignment="1">
      <alignment horizontal="center" vertical="center" wrapText="1"/>
    </xf>
    <xf numFmtId="0" fontId="0" fillId="10" borderId="6" xfId="0" applyFill="1" applyBorder="1" applyAlignment="1"/>
    <xf numFmtId="165" fontId="0" fillId="8" borderId="8" xfId="2" applyNumberFormat="1" applyFont="1" applyFill="1" applyBorder="1" applyAlignment="1" applyProtection="1"/>
    <xf numFmtId="0" fontId="0" fillId="0" borderId="8" xfId="0" applyFill="1" applyBorder="1" applyAlignment="1">
      <alignment horizontal="center" vertical="center" wrapText="1"/>
    </xf>
    <xf numFmtId="0" fontId="4" fillId="13" borderId="11" xfId="0" applyFont="1" applyFill="1" applyBorder="1" applyAlignment="1"/>
    <xf numFmtId="0" fontId="4" fillId="13" borderId="12" xfId="0" applyFont="1" applyFill="1" applyBorder="1" applyAlignment="1"/>
    <xf numFmtId="0" fontId="0" fillId="10" borderId="1" xfId="0" applyFill="1" applyBorder="1" applyAlignment="1">
      <alignment horizontal="center"/>
    </xf>
    <xf numFmtId="166" fontId="0" fillId="8" borderId="1" xfId="2" applyNumberFormat="1" applyFont="1" applyFill="1" applyBorder="1" applyAlignment="1">
      <alignment vertical="center"/>
    </xf>
    <xf numFmtId="0" fontId="17" fillId="4" borderId="0" xfId="0" applyFont="1" applyFill="1" applyProtection="1"/>
    <xf numFmtId="0" fontId="0" fillId="6" borderId="2" xfId="0" applyFill="1" applyBorder="1" applyAlignment="1">
      <alignment vertical="center"/>
    </xf>
    <xf numFmtId="0" fontId="0" fillId="5" borderId="1" xfId="0" applyFill="1" applyBorder="1" applyAlignment="1"/>
    <xf numFmtId="0" fontId="0" fillId="6" borderId="0" xfId="0" applyFill="1" applyBorder="1"/>
    <xf numFmtId="0" fontId="12" fillId="12" borderId="13" xfId="1" applyFill="1" applyBorder="1" applyAlignment="1" applyProtection="1">
      <alignment horizontal="center" vertical="center"/>
    </xf>
    <xf numFmtId="0" fontId="12" fillId="5" borderId="13" xfId="1" applyFill="1" applyBorder="1" applyAlignment="1" applyProtection="1">
      <alignment horizontal="center" vertical="center"/>
    </xf>
    <xf numFmtId="0" fontId="12" fillId="14" borderId="13" xfId="1" applyFill="1" applyBorder="1" applyAlignment="1" applyProtection="1">
      <alignment horizontal="center" vertical="center"/>
    </xf>
    <xf numFmtId="0" fontId="10" fillId="11" borderId="0" xfId="0" applyFont="1" applyFill="1" applyBorder="1" applyAlignment="1"/>
    <xf numFmtId="0" fontId="6" fillId="6" borderId="0" xfId="0" applyFont="1" applyFill="1" applyAlignment="1">
      <alignment vertical="center"/>
    </xf>
    <xf numFmtId="165" fontId="0" fillId="7" borderId="1" xfId="2" applyNumberFormat="1" applyFont="1" applyFill="1" applyBorder="1" applyAlignment="1"/>
    <xf numFmtId="0" fontId="0" fillId="2" borderId="0" xfId="0" applyFill="1" applyAlignment="1">
      <alignment horizontal="center"/>
    </xf>
    <xf numFmtId="0" fontId="0" fillId="3" borderId="0" xfId="0" applyFill="1" applyAlignment="1">
      <alignment horizontal="center"/>
    </xf>
  </cellXfs>
  <cellStyles count="3">
    <cellStyle name="Hyperlänk" xfId="1" builtinId="8"/>
    <cellStyle name="Normal" xfId="0" builtinId="0"/>
    <cellStyle name="Tusental" xfId="2" builtinId="3"/>
  </cellStyles>
  <dxfs count="0"/>
  <tableStyles count="0" defaultTableStyle="TableStyleMedium2" defaultPivotStyle="PivotStyleLight16"/>
  <colors>
    <mruColors>
      <color rgb="FFFCE0E2"/>
      <color rgb="FF99CCFF"/>
      <color rgb="FFCCECFF"/>
      <color rgb="FFFFFFCC"/>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14</xdr:col>
      <xdr:colOff>27710</xdr:colOff>
      <xdr:row>27</xdr:row>
      <xdr:rowOff>44853</xdr:rowOff>
    </xdr:to>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0" y="1076325"/>
          <a:ext cx="8562110" cy="4235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Bakgrund och syfte</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Tidigare samlades information</a:t>
          </a:r>
          <a:r>
            <a:rPr lang="sv-SE" sz="1100" baseline="0">
              <a:solidFill>
                <a:schemeClr val="dk1"/>
              </a:solidFill>
              <a:effectLst/>
              <a:latin typeface="+mn-lt"/>
              <a:ea typeface="+mn-ea"/>
              <a:cs typeface="+mn-cs"/>
            </a:rPr>
            <a:t> om kommunernas väghållning</a:t>
          </a:r>
          <a:r>
            <a:rPr lang="sv-SE" sz="1100">
              <a:solidFill>
                <a:schemeClr val="dk1"/>
              </a:solidFill>
              <a:effectLst/>
              <a:latin typeface="+mn-lt"/>
              <a:ea typeface="+mn-ea"/>
              <a:cs typeface="+mn-cs"/>
            </a:rPr>
            <a:t> genom SKRs egna</a:t>
          </a:r>
          <a:r>
            <a:rPr lang="sv-SE" sz="1100" baseline="0">
              <a:solidFill>
                <a:schemeClr val="dk1"/>
              </a:solidFill>
              <a:effectLst/>
              <a:latin typeface="+mn-lt"/>
              <a:ea typeface="+mn-ea"/>
              <a:cs typeface="+mn-cs"/>
            </a:rPr>
            <a:t> webbaserade nyckeltalsverktyg Gatustatistik. </a:t>
          </a:r>
          <a:endParaRPr lang="sv-SE">
            <a:effectLst/>
          </a:endParaRPr>
        </a:p>
        <a:p>
          <a:r>
            <a:rPr lang="sv-SE" sz="1100" baseline="0">
              <a:solidFill>
                <a:schemeClr val="dk1"/>
              </a:solidFill>
              <a:effectLst/>
              <a:latin typeface="+mn-lt"/>
              <a:ea typeface="+mn-ea"/>
              <a:cs typeface="+mn-cs"/>
            </a:rPr>
            <a:t>SKR har i samarbete med RKA beslutat om att insamlingen hädanefter ska ske via Kolada.</a:t>
          </a:r>
        </a:p>
        <a:p>
          <a:endParaRPr lang="sv-SE">
            <a:effectLst/>
          </a:endParaRPr>
        </a:p>
        <a:p>
          <a:r>
            <a:rPr lang="sv-SE" sz="1100">
              <a:solidFill>
                <a:schemeClr val="dk1"/>
              </a:solidFill>
              <a:effectLst/>
              <a:latin typeface="+mn-lt"/>
              <a:ea typeface="+mn-ea"/>
              <a:cs typeface="+mn-cs"/>
            </a:rPr>
            <a:t>Syftet med undersökningen är att ge landets kommuner möjlighet att: </a:t>
          </a:r>
          <a:endParaRPr lang="sv-SE">
            <a:effectLst/>
          </a:endParaRPr>
        </a:p>
        <a:p>
          <a:r>
            <a:rPr lang="sv-SE" sz="1100">
              <a:solidFill>
                <a:schemeClr val="dk1"/>
              </a:solidFill>
              <a:effectLst/>
              <a:latin typeface="+mn-lt"/>
              <a:ea typeface="+mn-ea"/>
              <a:cs typeface="+mn-cs"/>
            </a:rPr>
            <a: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ta fram underlag för verksamhetsplanering</a:t>
          </a:r>
          <a:endParaRPr lang="sv-SE">
            <a:effectLst/>
          </a:endParaRPr>
        </a:p>
        <a:p>
          <a:r>
            <a:rPr lang="sv-SE" sz="1100">
              <a:solidFill>
                <a:schemeClr val="dk1"/>
              </a:solidFill>
              <a:effectLst/>
              <a:latin typeface="+mn-lt"/>
              <a:ea typeface="+mn-ea"/>
              <a:cs typeface="+mn-cs"/>
            </a:rPr>
            <a:t>- jämföra sin verksamhet med andras samt att följa utvecklingen över tid</a:t>
          </a:r>
          <a:endParaRPr lang="sv-SE">
            <a:effectLst/>
          </a:endParaRPr>
        </a:p>
        <a:p>
          <a:r>
            <a:rPr lang="sv-SE" sz="1100">
              <a:solidFill>
                <a:schemeClr val="dk1"/>
              </a:solidFill>
              <a:effectLst/>
              <a:latin typeface="+mn-lt"/>
              <a:ea typeface="+mn-ea"/>
              <a:cs typeface="+mn-cs"/>
            </a:rPr>
            <a:t>- kunna</a:t>
          </a:r>
          <a:r>
            <a:rPr lang="sv-SE" sz="1100" baseline="0">
              <a:solidFill>
                <a:schemeClr val="dk1"/>
              </a:solidFill>
              <a:effectLst/>
              <a:latin typeface="+mn-lt"/>
              <a:ea typeface="+mn-ea"/>
              <a:cs typeface="+mn-cs"/>
            </a:rPr>
            <a:t> identifiera målområden och förbättringsåtgärder</a:t>
          </a:r>
          <a:endParaRPr lang="sv-SE">
            <a:effectLst/>
          </a:endParaRPr>
        </a:p>
        <a:p>
          <a:r>
            <a:rPr lang="sv-SE" sz="1100" baseline="0">
              <a:solidFill>
                <a:schemeClr val="dk1"/>
              </a:solidFill>
              <a:effectLst/>
              <a:latin typeface="+mn-lt"/>
              <a:ea typeface="+mn-ea"/>
              <a:cs typeface="+mn-cs"/>
            </a:rPr>
            <a:t>- förmedla information om verksamheten till personal, ledning och politiker</a:t>
          </a:r>
          <a:r>
            <a:rPr lang="sv-SE" sz="1100">
              <a:solidFill>
                <a:schemeClr val="dk1"/>
              </a:solidFill>
              <a:effectLst/>
              <a:latin typeface="+mn-lt"/>
              <a:ea typeface="+mn-ea"/>
              <a:cs typeface="+mn-cs"/>
            </a:rPr>
            <a:t> </a:t>
          </a:r>
        </a:p>
        <a:p>
          <a:endParaRPr lang="sv-SE">
            <a:effectLst/>
          </a:endParaRPr>
        </a:p>
        <a:p>
          <a:r>
            <a:rPr lang="sv-SE" sz="1100">
              <a:solidFill>
                <a:schemeClr val="dk1"/>
              </a:solidFill>
              <a:effectLst/>
              <a:latin typeface="+mn-lt"/>
              <a:ea typeface="+mn-ea"/>
              <a:cs typeface="+mn-cs"/>
            </a:rPr>
            <a:t>Den insamlade informationen kommer även att ge SKR möjligheter att ta fram nationell statistik.</a:t>
          </a:r>
          <a:endParaRPr lang="sv-SE">
            <a:effectLst/>
          </a:endParaRP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Nyckeltalen</a:t>
          </a:r>
          <a:endParaRPr lang="sv-SE" sz="1100">
            <a:solidFill>
              <a:sysClr val="windowText" lastClr="000000"/>
            </a:solidFill>
            <a:effectLst/>
            <a:latin typeface="+mn-lt"/>
            <a:ea typeface="+mn-ea"/>
            <a:cs typeface="+mn-cs"/>
          </a:endParaRPr>
        </a:p>
        <a:p>
          <a:pPr eaLnBrk="1" fontAlgn="auto" latinLnBrk="0" hangingPunct="1"/>
          <a:r>
            <a:rPr lang="sv-SE" sz="1100">
              <a:solidFill>
                <a:schemeClr val="dk1"/>
              </a:solidFill>
              <a:effectLst/>
              <a:latin typeface="+mn-lt"/>
              <a:ea typeface="+mn-ea"/>
              <a:cs typeface="+mn-cs"/>
            </a:rPr>
            <a:t>Nyckeltalen som räknas fram utifrån inmatade</a:t>
          </a:r>
          <a:r>
            <a:rPr lang="sv-SE" sz="1100" baseline="0">
              <a:solidFill>
                <a:schemeClr val="dk1"/>
              </a:solidFill>
              <a:effectLst/>
              <a:latin typeface="+mn-lt"/>
              <a:ea typeface="+mn-ea"/>
              <a:cs typeface="+mn-cs"/>
            </a:rPr>
            <a:t> uppgifter</a:t>
          </a:r>
          <a:r>
            <a:rPr lang="sv-SE" sz="1100">
              <a:solidFill>
                <a:schemeClr val="dk1"/>
              </a:solidFill>
              <a:effectLst/>
              <a:latin typeface="+mn-lt"/>
              <a:ea typeface="+mn-ea"/>
              <a:cs typeface="+mn-cs"/>
            </a:rPr>
            <a:t> beskriver väghållningskostnaderna gällande kommunens gator,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vägar och cykelvägar.</a:t>
          </a:r>
          <a:endParaRPr lang="sv-SE">
            <a:effectLst/>
          </a:endParaRPr>
        </a:p>
        <a:p>
          <a:pPr marL="0" marR="0" indent="0" defTabSz="914400" eaLnBrk="1" fontAlgn="auto" latinLnBrk="0" hangingPunct="1">
            <a:lnSpc>
              <a:spcPts val="1200"/>
            </a:lnSpc>
            <a:spcBef>
              <a:spcPts val="0"/>
            </a:spcBef>
            <a:spcAft>
              <a:spcPts val="0"/>
            </a:spcAft>
            <a:buClrTx/>
            <a:buSzTx/>
            <a:buFontTx/>
            <a:buNone/>
            <a:tabLst/>
            <a:defRPr/>
          </a:pPr>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Avgränsningar</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Uppgifter om längder</a:t>
          </a:r>
          <a:r>
            <a:rPr lang="sv-SE" sz="1100" baseline="0">
              <a:solidFill>
                <a:schemeClr val="dk1"/>
              </a:solidFill>
              <a:effectLst/>
              <a:latin typeface="+mn-lt"/>
              <a:ea typeface="+mn-ea"/>
              <a:cs typeface="+mn-cs"/>
            </a:rPr>
            <a:t> för kommunal gator, vägar och cykelvägar hämtas (automatiskt) från NVDB (Trafikverket).</a:t>
          </a:r>
          <a:endParaRPr lang="sv-SE" sz="1100" b="1">
            <a:solidFill>
              <a:schemeClr val="dk1"/>
            </a:solidFill>
            <a:effectLst/>
            <a:latin typeface="+mn-lt"/>
            <a:ea typeface="+mn-ea"/>
            <a:cs typeface="+mn-cs"/>
          </a:endParaRPr>
        </a:p>
        <a:p>
          <a:r>
            <a:rPr lang="sv-SE" sz="1100">
              <a:solidFill>
                <a:schemeClr val="dk1"/>
              </a:solidFill>
              <a:effectLst/>
              <a:latin typeface="+mn-lt"/>
              <a:ea typeface="+mn-ea"/>
              <a:cs typeface="+mn-cs"/>
            </a:rPr>
            <a:t>Uppgifterna avser endast kommunala vägar och</a:t>
          </a:r>
          <a:r>
            <a:rPr lang="sv-SE" sz="1100" baseline="0">
              <a:solidFill>
                <a:schemeClr val="dk1"/>
              </a:solidFill>
              <a:effectLst/>
              <a:latin typeface="+mn-lt"/>
              <a:ea typeface="+mn-ea"/>
              <a:cs typeface="+mn-cs"/>
            </a:rPr>
            <a:t> gator. Enskilda, privata vägar eller någon annan typ av väg som inte är kommunal ska alltså exkluderas.</a:t>
          </a:r>
        </a:p>
        <a:p>
          <a:endParaRPr lang="sv-SE" sz="1100" baseline="0">
            <a:solidFill>
              <a:schemeClr val="dk1"/>
            </a:solidFill>
            <a:effectLst/>
            <a:latin typeface="+mn-lt"/>
            <a:ea typeface="+mn-ea"/>
            <a:cs typeface="+mn-cs"/>
          </a:endParaRPr>
        </a:p>
        <a:p>
          <a:r>
            <a:rPr lang="sv-SE" sz="1100" i="0">
              <a:solidFill>
                <a:schemeClr val="dk1"/>
              </a:solidFill>
              <a:effectLst/>
              <a:latin typeface="+mn-lt"/>
              <a:ea typeface="+mn-ea"/>
              <a:cs typeface="+mn-cs"/>
            </a:rPr>
            <a:t>Gångvägar ska </a:t>
          </a:r>
          <a:r>
            <a:rPr lang="sv-SE" sz="1100" i="0" u="sng">
              <a:solidFill>
                <a:schemeClr val="dk1"/>
              </a:solidFill>
              <a:effectLst/>
              <a:latin typeface="+mn-lt"/>
              <a:ea typeface="+mn-ea"/>
              <a:cs typeface="+mn-cs"/>
            </a:rPr>
            <a:t>inte</a:t>
          </a:r>
          <a:r>
            <a:rPr lang="sv-SE" sz="1100" i="0">
              <a:solidFill>
                <a:schemeClr val="dk1"/>
              </a:solidFill>
              <a:effectLst/>
              <a:latin typeface="+mn-lt"/>
              <a:ea typeface="+mn-ea"/>
              <a:cs typeface="+mn-cs"/>
            </a:rPr>
            <a:t> inkluderas, utan endast uppgifter som avser bil- och cykelvägar efterfrågas i denna undersökning. Eftersom det inte är obligatoriskt att redovisa gångvägar i NVDB gör kommunerna på olika sätt. För att få jämförbar statistik har vi därför valt att tillsvidare exkludera gångvägar.</a:t>
          </a: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295275</xdr:colOff>
      <xdr:row>0</xdr:row>
      <xdr:rowOff>171451</xdr:rowOff>
    </xdr:from>
    <xdr:to>
      <xdr:col>12</xdr:col>
      <xdr:colOff>304800</xdr:colOff>
      <xdr:row>8</xdr:row>
      <xdr:rowOff>1247776</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8181975" y="171451"/>
          <a:ext cx="4886325" cy="3086100"/>
        </a:xfrm>
        <a:prstGeom prst="rect">
          <a:avLst/>
        </a:prstGeom>
        <a:solidFill>
          <a:srgbClr val="FCE0E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SE" sz="1100" b="0" i="0" baseline="0">
              <a:solidFill>
                <a:sysClr val="windowText" lastClr="000000"/>
              </a:solidFill>
              <a:effectLst/>
              <a:latin typeface="+mn-lt"/>
              <a:ea typeface="+mn-ea"/>
              <a:cs typeface="+mn-cs"/>
            </a:rPr>
            <a:t>Börja med att välja din kommun i rullistan till vänster (i cell B3). Meter bilväg och cykelväg som ni rapporterat in till NVDB (trafikverket) den 31/12 2021 kommer då automatiskt upp. </a:t>
          </a:r>
        </a:p>
        <a:p>
          <a:pPr rtl="0"/>
          <a:endParaRPr lang="sv-SE" sz="1100" b="0" i="0" baseline="0">
            <a:solidFill>
              <a:sysClr val="windowText" lastClr="000000"/>
            </a:solidFill>
            <a:effectLst/>
            <a:latin typeface="+mn-lt"/>
            <a:ea typeface="+mn-ea"/>
            <a:cs typeface="+mn-cs"/>
          </a:endParaRPr>
        </a:p>
        <a:p>
          <a:pPr rtl="0"/>
          <a:r>
            <a:rPr lang="sv-SE" sz="1100" b="0" i="0" baseline="0">
              <a:solidFill>
                <a:sysClr val="windowText" lastClr="000000"/>
              </a:solidFill>
              <a:effectLst/>
              <a:latin typeface="+mn-lt"/>
              <a:ea typeface="+mn-ea"/>
              <a:cs typeface="+mn-cs"/>
            </a:rPr>
            <a:t>Fyll sedan i dina värden i de gula cellerna. Ifyllnadsformuläret hjälper dig att räkna ut de efterfrågade nyckeltalen som du sedan manuellt överför till Koladas inmatningsfunktion (se lathund på fliken "Samtliga resultat för inmatning").  </a:t>
          </a:r>
        </a:p>
        <a:p>
          <a:pPr rtl="0"/>
          <a:endParaRPr lang="sv-SE">
            <a:solidFill>
              <a:sysClr val="windowText" lastClr="000000"/>
            </a:solidFill>
            <a:effectLst/>
          </a:endParaRPr>
        </a:p>
        <a:p>
          <a:pPr rtl="0"/>
          <a:r>
            <a:rPr lang="sv-SE" sz="1100" b="1" i="0" baseline="0">
              <a:solidFill>
                <a:sysClr val="windowText" lastClr="000000"/>
              </a:solidFill>
              <a:effectLst/>
              <a:latin typeface="+mn-lt"/>
              <a:ea typeface="+mn-ea"/>
              <a:cs typeface="+mn-cs"/>
            </a:rPr>
            <a:t>Obs! Spara ifyllnadsformuläret lokalt på din dator, du kan ej spara det på Kolada.</a:t>
          </a:r>
          <a:endParaRPr lang="sv-SE">
            <a:solidFill>
              <a:sysClr val="windowText" lastClr="000000"/>
            </a:solidFill>
            <a:effectLst/>
          </a:endParaRPr>
        </a:p>
        <a:p>
          <a:endParaRPr lang="sv-SE" sz="1100" b="0" i="0">
            <a:solidFill>
              <a:sysClr val="windowText" lastClr="000000"/>
            </a:solidFill>
            <a:effectLst/>
            <a:latin typeface="+mn-lt"/>
            <a:ea typeface="+mn-ea"/>
            <a:cs typeface="+mn-cs"/>
          </a:endParaRPr>
        </a:p>
        <a:p>
          <a:pPr rtl="0"/>
          <a:r>
            <a:rPr lang="sv-SE" sz="1100" b="0" i="0" baseline="0">
              <a:solidFill>
                <a:sysClr val="windowText" lastClr="000000"/>
              </a:solidFill>
              <a:effectLst/>
              <a:latin typeface="+mn-lt"/>
              <a:ea typeface="+mn-ea"/>
              <a:cs typeface="+mn-cs"/>
            </a:rPr>
            <a:t>Frågor och funderingar? Kontakta RKA via:</a:t>
          </a:r>
          <a:endParaRPr lang="sv-SE">
            <a:solidFill>
              <a:sysClr val="windowText" lastClr="000000"/>
            </a:solidFill>
            <a:effectLst/>
          </a:endParaRPr>
        </a:p>
        <a:p>
          <a:pPr rtl="0"/>
          <a:r>
            <a:rPr lang="sv-SE" sz="1100" b="1" i="0" baseline="0">
              <a:solidFill>
                <a:sysClr val="windowText" lastClr="000000"/>
              </a:solidFill>
              <a:effectLst/>
              <a:latin typeface="+mn-lt"/>
              <a:ea typeface="+mn-ea"/>
              <a:cs typeface="+mn-cs"/>
            </a:rPr>
            <a:t>Epost: </a:t>
          </a:r>
          <a:endParaRPr lang="sv-SE">
            <a:solidFill>
              <a:sysClr val="windowText" lastClr="000000"/>
            </a:solidFill>
            <a:effectLst/>
          </a:endParaRPr>
        </a:p>
        <a:p>
          <a:pPr rtl="0"/>
          <a:r>
            <a:rPr lang="sv-SE" sz="1100" b="0" i="0" baseline="0">
              <a:solidFill>
                <a:sysClr val="windowText" lastClr="000000"/>
              </a:solidFill>
              <a:effectLst/>
              <a:latin typeface="+mn-lt"/>
              <a:ea typeface="+mn-ea"/>
              <a:cs typeface="+mn-cs"/>
            </a:rPr>
            <a:t>inmatning@kolada.se</a:t>
          </a:r>
          <a:endParaRPr lang="sv-SE">
            <a:solidFill>
              <a:sysClr val="windowText" lastClr="000000"/>
            </a:solidFill>
            <a:effectLst/>
          </a:endParaRPr>
        </a:p>
        <a:p>
          <a:pPr rtl="0"/>
          <a:r>
            <a:rPr lang="sv-SE" sz="1100" b="1" i="0" baseline="0">
              <a:solidFill>
                <a:sysClr val="windowText" lastClr="000000"/>
              </a:solidFill>
              <a:effectLst/>
              <a:latin typeface="+mn-lt"/>
              <a:ea typeface="+mn-ea"/>
              <a:cs typeface="+mn-cs"/>
            </a:rPr>
            <a:t>Tfn:</a:t>
          </a:r>
          <a:r>
            <a:rPr lang="sv-SE" sz="1100" b="0" i="0" baseline="0">
              <a:solidFill>
                <a:sysClr val="windowText" lastClr="000000"/>
              </a:solidFill>
              <a:effectLst/>
              <a:latin typeface="+mn-lt"/>
              <a:ea typeface="+mn-ea"/>
              <a:cs typeface="+mn-cs"/>
            </a:rPr>
            <a:t> </a:t>
          </a:r>
        </a:p>
        <a:p>
          <a:pPr rtl="0" eaLnBrk="1" fontAlgn="auto" latinLnBrk="0" hangingPunct="1"/>
          <a:r>
            <a:rPr lang="sv-SE" sz="1100" b="0" i="0" baseline="0">
              <a:solidFill>
                <a:sysClr val="windowText" lastClr="000000"/>
              </a:solidFill>
              <a:effectLst/>
              <a:latin typeface="+mn-lt"/>
              <a:ea typeface="+mn-ea"/>
              <a:cs typeface="+mn-cs"/>
            </a:rPr>
            <a:t>Anders Hemmendorff	08 - </a:t>
          </a:r>
          <a:r>
            <a:rPr lang="sv-SE" sz="1100" b="0" i="0">
              <a:solidFill>
                <a:sysClr val="windowText" lastClr="000000"/>
              </a:solidFill>
              <a:effectLst/>
              <a:latin typeface="+mn-lt"/>
              <a:ea typeface="+mn-ea"/>
              <a:cs typeface="+mn-cs"/>
            </a:rPr>
            <a:t>452 71 18</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solidFill>
                <a:sysClr val="windowText" lastClr="000000"/>
              </a:solidFill>
              <a:effectLst/>
              <a:latin typeface="+mn-lt"/>
              <a:ea typeface="+mn-ea"/>
              <a:cs typeface="+mn-cs"/>
            </a:rPr>
            <a:t>Clas Älgenäs		08 - 452 72 40</a:t>
          </a:r>
          <a:endParaRPr lang="sv-SE">
            <a:solidFill>
              <a:sysClr val="windowText" lastClr="000000"/>
            </a:solidFill>
            <a:effectLst/>
          </a:endParaRPr>
        </a:p>
        <a:p>
          <a:pPr rtl="0" eaLnBrk="1" fontAlgn="auto" latinLnBrk="0" hangingPunct="1"/>
          <a:r>
            <a:rPr lang="sv-SE" sz="1100" b="0" i="0" baseline="0">
              <a:solidFill>
                <a:sysClr val="windowText" lastClr="000000"/>
              </a:solidFill>
              <a:effectLst/>
              <a:latin typeface="+mn-lt"/>
              <a:ea typeface="+mn-ea"/>
              <a:cs typeface="+mn-cs"/>
            </a:rPr>
            <a:t>Sofia Hedlund Jarl	08 - 452 74 33</a:t>
          </a:r>
        </a:p>
      </xdr:txBody>
    </xdr:sp>
    <xdr:clientData/>
  </xdr:twoCellAnchor>
  <xdr:twoCellAnchor>
    <xdr:from>
      <xdr:col>0</xdr:col>
      <xdr:colOff>66675</xdr:colOff>
      <xdr:row>8</xdr:row>
      <xdr:rowOff>209550</xdr:rowOff>
    </xdr:from>
    <xdr:to>
      <xdr:col>3</xdr:col>
      <xdr:colOff>0</xdr:colOff>
      <xdr:row>8</xdr:row>
      <xdr:rowOff>1504949</xdr:rowOff>
    </xdr:to>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66675" y="2219325"/>
          <a:ext cx="7048500" cy="1295399"/>
        </a:xfrm>
        <a:prstGeom prst="rect">
          <a:avLst/>
        </a:prstGeom>
        <a:solidFill>
          <a:srgbClr val="CCEC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latin typeface="+mj-lt"/>
            </a:rPr>
            <a:t>Total driftkostnad</a:t>
          </a:r>
        </a:p>
        <a:p>
          <a:r>
            <a:rPr lang="sv-SE" sz="1000" b="0">
              <a:latin typeface="+mj-lt"/>
            </a:rPr>
            <a:t>Summan av kostnaderna för driften av kommunala bil- och cykelvägar gällande vinterväghållning, gatubelysning, akuta beläggningsåtgärder (t.ex. potthål/snabelbil), barmarksrenhållning, grönytor, trafikanordningar, trafiksignaler, konstbyggnader och dagvattenavledning. Det som ska redovisas är kostnader för entreprenader, material, egen personal, fordon, maskiner och andra kostnader som behövs för driftuppdraget (t.ex. skyddsutrustning, gps) samt overheadkostnader som redovisas på verksamhetsnivå. Exklusive kostnader för enskilda vägar, kapitalkostnader och kostnad för allt beläggningsunderhåll som inte är akuta åtgärder samt overheadkostnader som fördelas på förvaltnings- eller kommunnivå. </a:t>
          </a:r>
        </a:p>
      </xdr:txBody>
    </xdr:sp>
    <xdr:clientData/>
  </xdr:twoCellAnchor>
  <xdr:twoCellAnchor>
    <xdr:from>
      <xdr:col>0</xdr:col>
      <xdr:colOff>66675</xdr:colOff>
      <xdr:row>17</xdr:row>
      <xdr:rowOff>200025</xdr:rowOff>
    </xdr:from>
    <xdr:to>
      <xdr:col>3</xdr:col>
      <xdr:colOff>0</xdr:colOff>
      <xdr:row>17</xdr:row>
      <xdr:rowOff>885825</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66675" y="5715000"/>
          <a:ext cx="5876925" cy="685800"/>
        </a:xfrm>
        <a:prstGeom prst="rect">
          <a:avLst/>
        </a:prstGeom>
        <a:solidFill>
          <a:srgbClr val="CCEC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latin typeface="+mj-lt"/>
            </a:rPr>
            <a:t>Beläggningsunderhåll</a:t>
          </a:r>
        </a:p>
        <a:p>
          <a:r>
            <a:rPr lang="sv-SE" sz="1000" b="0">
              <a:latin typeface="+mj-lt"/>
            </a:rPr>
            <a:t>Andelen av den totala ytan (kvm) belagda kommunala gator och bilvägar som fått ny beläggning under året. Antal kvm avjämning</a:t>
          </a:r>
          <a:r>
            <a:rPr lang="sv-SE" sz="1000" b="0" baseline="0">
              <a:latin typeface="+mj-lt"/>
            </a:rPr>
            <a:t> och</a:t>
          </a:r>
          <a:r>
            <a:rPr lang="sv-SE" sz="1000" b="0">
              <a:latin typeface="+mj-lt"/>
            </a:rPr>
            <a:t> toppbeläggning (oavsett kilo) utfört under året för bilvägar.</a:t>
          </a:r>
        </a:p>
      </xdr:txBody>
    </xdr:sp>
    <xdr:clientData/>
  </xdr:twoCellAnchor>
  <xdr:twoCellAnchor>
    <xdr:from>
      <xdr:col>0</xdr:col>
      <xdr:colOff>66675</xdr:colOff>
      <xdr:row>24</xdr:row>
      <xdr:rowOff>228600</xdr:rowOff>
    </xdr:from>
    <xdr:to>
      <xdr:col>3</xdr:col>
      <xdr:colOff>0</xdr:colOff>
      <xdr:row>24</xdr:row>
      <xdr:rowOff>1257300</xdr:rowOff>
    </xdr:to>
    <xdr:sp macro="" textlink="">
      <xdr:nvSpPr>
        <xdr:cNvPr id="6" name="textruta 5">
          <a:extLst>
            <a:ext uri="{FF2B5EF4-FFF2-40B4-BE49-F238E27FC236}">
              <a16:creationId xmlns:a16="http://schemas.microsoft.com/office/drawing/2014/main" id="{00000000-0008-0000-0100-000006000000}"/>
            </a:ext>
          </a:extLst>
        </xdr:cNvPr>
        <xdr:cNvSpPr txBox="1"/>
      </xdr:nvSpPr>
      <xdr:spPr>
        <a:xfrm>
          <a:off x="66675" y="9124950"/>
          <a:ext cx="7048500" cy="1028700"/>
        </a:xfrm>
        <a:prstGeom prst="rect">
          <a:avLst/>
        </a:prstGeom>
        <a:solidFill>
          <a:srgbClr val="CCEC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latin typeface="+mj-lt"/>
            </a:rPr>
            <a:t>Kostnad vinterväghållning</a:t>
          </a:r>
        </a:p>
        <a:p>
          <a:r>
            <a:rPr lang="sv-SE" sz="1000" b="0">
              <a:latin typeface="+mj-lt"/>
            </a:rPr>
            <a:t>Summan av kostnaderna för vinterväghållning såsom, snöröjning, halkbekämpning, sandupptagning, beredskap, markuppvärmning samt andra kostnader vinterväghållning (exv. snöbortforsling, isrivning, handskottning, vädertjänst, gps).</a:t>
          </a:r>
        </a:p>
        <a:p>
          <a:r>
            <a:rPr lang="sv-SE" sz="1000" b="0">
              <a:latin typeface="+mj-lt"/>
            </a:rPr>
            <a:t>Det som ska redovisas är kostnader för entreprenader, material, egen personal, fordon, maskiner och andra kostnader som behövs för vinterväghållning.</a:t>
          </a:r>
        </a:p>
      </xdr:txBody>
    </xdr:sp>
    <xdr:clientData/>
  </xdr:twoCellAnchor>
  <xdr:twoCellAnchor>
    <xdr:from>
      <xdr:col>0</xdr:col>
      <xdr:colOff>66675</xdr:colOff>
      <xdr:row>35</xdr:row>
      <xdr:rowOff>180975</xdr:rowOff>
    </xdr:from>
    <xdr:to>
      <xdr:col>3</xdr:col>
      <xdr:colOff>0</xdr:colOff>
      <xdr:row>35</xdr:row>
      <xdr:rowOff>1476375</xdr:rowOff>
    </xdr:to>
    <xdr:sp macro="" textlink="">
      <xdr:nvSpPr>
        <xdr:cNvPr id="7" name="textruta 6">
          <a:extLst>
            <a:ext uri="{FF2B5EF4-FFF2-40B4-BE49-F238E27FC236}">
              <a16:creationId xmlns:a16="http://schemas.microsoft.com/office/drawing/2014/main" id="{00000000-0008-0000-0100-000007000000}"/>
            </a:ext>
          </a:extLst>
        </xdr:cNvPr>
        <xdr:cNvSpPr txBox="1"/>
      </xdr:nvSpPr>
      <xdr:spPr>
        <a:xfrm>
          <a:off x="66675" y="12753975"/>
          <a:ext cx="5876925" cy="1295400"/>
        </a:xfrm>
        <a:prstGeom prst="rect">
          <a:avLst/>
        </a:prstGeom>
        <a:solidFill>
          <a:srgbClr val="CCEC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latin typeface="+mj-lt"/>
            </a:rPr>
            <a:t>Ljuspunkter</a:t>
          </a:r>
        </a:p>
        <a:p>
          <a:r>
            <a:rPr lang="sv-SE" sz="1000" b="0" u="sng">
              <a:latin typeface="+mj-lt"/>
            </a:rPr>
            <a:t>Total</a:t>
          </a:r>
          <a:r>
            <a:rPr lang="sv-SE" sz="1000" b="0" u="sng" baseline="0">
              <a:latin typeface="+mj-lt"/>
            </a:rPr>
            <a:t> e</a:t>
          </a:r>
          <a:r>
            <a:rPr lang="sv-SE" sz="1000" b="0" u="sng">
              <a:latin typeface="+mj-lt"/>
            </a:rPr>
            <a:t>nergianvändning gatubelysning, kWh</a:t>
          </a:r>
          <a:r>
            <a:rPr lang="sv-SE" sz="1000" b="0" u="none">
              <a:latin typeface="+mj-lt"/>
            </a:rPr>
            <a:t> - </a:t>
          </a:r>
          <a:r>
            <a:rPr lang="sv-SE" sz="1000" b="0">
              <a:solidFill>
                <a:schemeClr val="dk1"/>
              </a:solidFill>
              <a:latin typeface="+mj-lt"/>
              <a:ea typeface="+mn-ea"/>
              <a:cs typeface="+mn-cs"/>
            </a:rPr>
            <a:t>Totalt antal kWh som använts för gatubelysning som kommunen ansvarar för längs kommunalt, enskilt och statligt vägnät. Mätt eller beräknad.</a:t>
          </a:r>
        </a:p>
        <a:p>
          <a:endParaRPr lang="sv-SE" sz="1000" b="0">
            <a:latin typeface="+mj-lt"/>
          </a:endParaRPr>
        </a:p>
        <a:p>
          <a:r>
            <a:rPr lang="sv-SE" sz="1000" b="0" u="sng">
              <a:latin typeface="+mj-lt"/>
            </a:rPr>
            <a:t>Total driftkostnad gatubelysning </a:t>
          </a:r>
          <a:r>
            <a:rPr lang="sv-SE" sz="1000" b="0">
              <a:latin typeface="+mj-lt"/>
            </a:rPr>
            <a:t>- </a:t>
          </a:r>
          <a:r>
            <a:rPr lang="sv-SE" sz="1000" b="0">
              <a:solidFill>
                <a:schemeClr val="dk1"/>
              </a:solidFill>
              <a:latin typeface="+mj-lt"/>
              <a:ea typeface="+mn-ea"/>
              <a:cs typeface="+mn-cs"/>
            </a:rPr>
            <a:t>Total diftskostnad gatubelysning för ljuspunkter som kommunen ansvarar för längs kommunalt, enskilt och statligt vägnät. Summan av nät och energikostnader </a:t>
          </a:r>
          <a:r>
            <a:rPr lang="sv-SE" sz="1000" b="0">
              <a:latin typeface="+mj-lt"/>
            </a:rPr>
            <a:t>samt övriga driftkostnader (tillsyn, reparationer mm) för gatubelysning. För belysning på statligt vägnät räknas nettokostnaden om man erhåller bidrag från Trafikverket</a:t>
          </a:r>
          <a:r>
            <a:rPr lang="sv-SE" sz="1000" b="0" baseline="0">
              <a:latin typeface="+mj-lt"/>
            </a:rPr>
            <a:t>s </a:t>
          </a:r>
          <a:r>
            <a:rPr lang="sv-SE" sz="1000" b="0">
              <a:latin typeface="+mj-lt"/>
            </a:rPr>
            <a:t>energianvändning. </a:t>
          </a:r>
        </a:p>
      </xdr:txBody>
    </xdr:sp>
    <xdr:clientData/>
  </xdr:twoCellAnchor>
  <xdr:oneCellAnchor>
    <xdr:from>
      <xdr:col>2</xdr:col>
      <xdr:colOff>10584</xdr:colOff>
      <xdr:row>1</xdr:row>
      <xdr:rowOff>254000</xdr:rowOff>
    </xdr:from>
    <xdr:ext cx="1322916" cy="889000"/>
    <xdr:sp macro="" textlink="">
      <xdr:nvSpPr>
        <xdr:cNvPr id="3" name="textruta 2">
          <a:extLst>
            <a:ext uri="{FF2B5EF4-FFF2-40B4-BE49-F238E27FC236}">
              <a16:creationId xmlns:a16="http://schemas.microsoft.com/office/drawing/2014/main" id="{2EBFE24C-5B03-424D-8570-1FD03D50397E}"/>
            </a:ext>
          </a:extLst>
        </xdr:cNvPr>
        <xdr:cNvSpPr txBox="1"/>
      </xdr:nvSpPr>
      <xdr:spPr>
        <a:xfrm>
          <a:off x="5937251" y="656167"/>
          <a:ext cx="1322916" cy="889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200">
              <a:solidFill>
                <a:srgbClr val="FF0000"/>
              </a:solidFill>
            </a:rPr>
            <a:t>Obs. all statistik avser endast kommunala vägar</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161925</xdr:colOff>
      <xdr:row>1</xdr:row>
      <xdr:rowOff>161925</xdr:rowOff>
    </xdr:from>
    <xdr:ext cx="5636719" cy="7210425"/>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9867900" y="352425"/>
          <a:ext cx="5636719" cy="7210425"/>
        </a:xfrm>
        <a:prstGeom prst="rect">
          <a:avLst/>
        </a:prstGeom>
        <a:solidFill>
          <a:sysClr val="window" lastClr="FFFFFF"/>
        </a:solidFill>
        <a:ln w="9525">
          <a:solidFill>
            <a:srgbClr val="000000"/>
          </a:solidFill>
          <a:miter lim="800000"/>
          <a:headEnd/>
          <a:tailEnd/>
        </a:ln>
      </xdr:spPr>
      <xdr:txBody>
        <a:bodyPr wrap="square" lIns="91440" tIns="45720" rIns="91440" bIns="45720" anchor="t" upright="1">
          <a:noAutofit/>
        </a:bodyPr>
        <a:lstStyle/>
        <a:p>
          <a:pPr algn="l" rtl="0">
            <a:defRPr sz="1000"/>
          </a:pPr>
          <a:r>
            <a:rPr lang="sv-SE" sz="1400" b="1" i="0" u="none" strike="noStrike" baseline="0">
              <a:solidFill>
                <a:srgbClr val="000000"/>
              </a:solidFill>
              <a:latin typeface="+mn-lt"/>
              <a:cs typeface="Arial"/>
            </a:rPr>
            <a:t>Så här gör du för att publicera era nyckeltalsvärden på www.kolada.se</a:t>
          </a:r>
          <a:endParaRPr lang="sv-SE" sz="1400" b="0" i="0" u="none" strike="noStrike" baseline="0">
            <a:solidFill>
              <a:srgbClr val="000000"/>
            </a:solidFill>
            <a:latin typeface="+mn-lt"/>
            <a:cs typeface="Times New Roman"/>
          </a:endParaRPr>
        </a:p>
        <a:p>
          <a:pPr rtl="0"/>
          <a:r>
            <a:rPr lang="sv-SE" sz="1100" b="0" i="0" baseline="0">
              <a:effectLst/>
              <a:latin typeface="+mn-lt"/>
              <a:ea typeface="+mn-ea"/>
              <a:cs typeface="+mn-cs"/>
            </a:rPr>
            <a:t>En mer detaljerad lathund bifogas i vårt mailutskick.</a:t>
          </a:r>
          <a:endParaRPr lang="sv-SE">
            <a:effectLst/>
          </a:endParaRPr>
        </a:p>
        <a:p>
          <a:pPr algn="l" rtl="0">
            <a:defRPr sz="1000"/>
          </a:pPr>
          <a:endParaRPr lang="sv-SE" sz="1100" b="0" i="0" u="none" strike="noStrike" baseline="0">
            <a:solidFill>
              <a:srgbClr val="000000"/>
            </a:solidFill>
            <a:latin typeface="+mn-lt"/>
            <a:cs typeface="Times New Roman"/>
          </a:endParaRPr>
        </a:p>
        <a:p>
          <a:pPr algn="l" rtl="0">
            <a:defRPr sz="1000"/>
          </a:pPr>
          <a:r>
            <a:rPr lang="sv-SE" sz="1100" b="0" i="0" u="none" strike="noStrike" baseline="0">
              <a:solidFill>
                <a:srgbClr val="000000"/>
              </a:solidFill>
              <a:latin typeface="+mn-lt"/>
              <a:cs typeface="Times New Roman"/>
            </a:rPr>
            <a:t>1. Gå direkt till inmatningsfunktionen via </a:t>
          </a:r>
          <a:r>
            <a:rPr lang="sv-SE">
              <a:hlinkClick xmlns:r="http://schemas.openxmlformats.org/officeDocument/2006/relationships" r:id=""/>
            </a:rPr>
            <a:t>https://kolada.se/verktyg/publicera-nt/</a:t>
          </a:r>
          <a:r>
            <a:rPr lang="sv-SE" sz="1100" b="0" i="0" u="none" strike="noStrike" baseline="0">
              <a:solidFill>
                <a:srgbClr val="000000"/>
              </a:solidFill>
              <a:latin typeface="+mn-lt"/>
              <a:cs typeface="Times New Roman"/>
            </a:rPr>
            <a:t> </a:t>
          </a:r>
          <a:r>
            <a:rPr lang="sv-SE" sz="1100" b="0" i="0" u="none" strike="noStrike" baseline="0">
              <a:solidFill>
                <a:srgbClr val="000000"/>
              </a:solidFill>
              <a:latin typeface="+mn-lt"/>
              <a:ea typeface="+mn-ea"/>
              <a:cs typeface="Times New Roman"/>
            </a:rPr>
            <a:t>eller logga in via kolada.se - Publicera nyckeltal (följ stegen i lathunden). </a:t>
          </a:r>
        </a:p>
        <a:p>
          <a:pPr algn="l" rtl="0">
            <a:defRPr sz="1000"/>
          </a:pPr>
          <a:endParaRPr lang="sv-SE" sz="1100" b="1" i="0" u="sng" strike="noStrike" baseline="0">
            <a:solidFill>
              <a:srgbClr val="000000"/>
            </a:solidFill>
            <a:latin typeface="+mn-lt"/>
            <a:cs typeface="Times New Roman"/>
          </a:endParaRPr>
        </a:p>
        <a:p>
          <a:pPr rtl="0"/>
          <a:r>
            <a:rPr lang="sv-SE" sz="1100" b="0" i="0" baseline="0">
              <a:effectLst/>
              <a:latin typeface="+mn-lt"/>
              <a:ea typeface="+mn-ea"/>
              <a:cs typeface="+mn-cs"/>
            </a:rPr>
            <a:t>2. På inloggningssidan, använd ditt användarnamn (mejladress) så skickas en länk ut till densamma. Länken används för att logga in på inmatningssidan. Saknar du inloggning, kontakta oss på </a:t>
          </a:r>
          <a:r>
            <a:rPr lang="sv-SE" sz="1100" i="1" u="sng">
              <a:solidFill>
                <a:schemeClr val="dk1"/>
              </a:solidFill>
              <a:effectLst/>
              <a:latin typeface="+mn-lt"/>
              <a:ea typeface="+mn-ea"/>
              <a:cs typeface="+mn-cs"/>
            </a:rPr>
            <a:t>inmatning@kolada.se </a:t>
          </a:r>
          <a:r>
            <a:rPr lang="sv-SE" sz="1100" b="0" i="0" baseline="0">
              <a:effectLst/>
              <a:latin typeface="+mn-lt"/>
              <a:ea typeface="+mn-ea"/>
              <a:cs typeface="+mn-cs"/>
            </a:rPr>
            <a:t>för att få behörighet till inmatningsfunktionen.</a:t>
          </a:r>
        </a:p>
        <a:p>
          <a:pPr rtl="0"/>
          <a:endParaRPr lang="sv-SE" sz="1100" b="0" i="0" baseline="0">
            <a:effectLst/>
            <a:latin typeface="+mn-lt"/>
            <a:ea typeface="+mn-ea"/>
            <a:cs typeface="+mn-cs"/>
          </a:endParaRPr>
        </a:p>
        <a:p>
          <a:pPr rtl="0"/>
          <a:endParaRPr lang="sv-SE" sz="1100" b="0" i="0" baseline="0">
            <a:effectLst/>
            <a:latin typeface="+mn-lt"/>
            <a:ea typeface="+mn-ea"/>
            <a:cs typeface="+mn-cs"/>
          </a:endParaRPr>
        </a:p>
        <a:p>
          <a:pPr rtl="0"/>
          <a:endParaRPr lang="sv-SE" sz="1100" b="0" i="0" baseline="0">
            <a:effectLst/>
            <a:latin typeface="+mn-lt"/>
            <a:ea typeface="+mn-ea"/>
            <a:cs typeface="+mn-cs"/>
          </a:endParaRPr>
        </a:p>
        <a:p>
          <a:pPr rtl="0"/>
          <a:endParaRPr lang="sv-SE" sz="1100" b="0" i="0" baseline="0">
            <a:effectLst/>
            <a:latin typeface="+mn-lt"/>
            <a:ea typeface="+mn-ea"/>
            <a:cs typeface="+mn-cs"/>
          </a:endParaRPr>
        </a:p>
        <a:p>
          <a:pPr rtl="0"/>
          <a:endParaRPr lang="sv-SE">
            <a:effectLst/>
          </a:endParaRPr>
        </a:p>
        <a:p>
          <a:pPr algn="l" rtl="0">
            <a:defRPr sz="1000"/>
          </a:pPr>
          <a:endParaRPr lang="sv-SE" sz="1100" b="0" i="0" u="none" strike="noStrike" baseline="0">
            <a:solidFill>
              <a:srgbClr val="000000"/>
            </a:solidFill>
            <a:latin typeface="+mn-lt"/>
            <a:cs typeface="Times New Roman"/>
          </a:endParaRPr>
        </a:p>
        <a:p>
          <a:pPr algn="l" rtl="0">
            <a:defRPr sz="1000"/>
          </a:pPr>
          <a:endParaRPr lang="sv-SE" sz="1100" b="0" i="0" u="none" strike="noStrike" baseline="0">
            <a:solidFill>
              <a:srgbClr val="000000"/>
            </a:solidFill>
            <a:latin typeface="+mn-lt"/>
            <a:cs typeface="Times New Roman"/>
          </a:endParaRPr>
        </a:p>
        <a:p>
          <a:pPr algn="l" rtl="0">
            <a:defRPr sz="1000"/>
          </a:pPr>
          <a:endParaRPr lang="sv-SE" sz="1100" b="0" i="0" u="none" strike="noStrike" baseline="0">
            <a:solidFill>
              <a:srgbClr val="000000"/>
            </a:solidFill>
            <a:latin typeface="+mn-lt"/>
            <a:cs typeface="Times New Roman"/>
          </a:endParaRPr>
        </a:p>
        <a:p>
          <a:pPr algn="l" rtl="0">
            <a:defRPr sz="1000"/>
          </a:pPr>
          <a:r>
            <a:rPr lang="sv-SE" sz="1100" b="0" i="0" u="none" strike="noStrike" baseline="0">
              <a:solidFill>
                <a:srgbClr val="000000"/>
              </a:solidFill>
              <a:latin typeface="+mn-lt"/>
              <a:cs typeface="Times New Roman"/>
            </a:rPr>
            <a:t>3. Välj det formulär som du vill publicera nyckeltalsvärden för genom att klicka på formulärets namn. Nyckeltalen visas nu längst ned på sidan.</a:t>
          </a:r>
        </a:p>
        <a:p>
          <a:pPr algn="l" rtl="0">
            <a:defRPr sz="1000"/>
          </a:pPr>
          <a:endParaRPr lang="sv-SE" sz="1100" b="0" i="0" u="none" strike="noStrike" baseline="0">
            <a:solidFill>
              <a:srgbClr val="000000"/>
            </a:solidFill>
            <a:latin typeface="+mn-lt"/>
            <a:cs typeface="Times New Roman"/>
          </a:endParaRPr>
        </a:p>
        <a:p>
          <a:pPr algn="l" rtl="0">
            <a:defRPr sz="1000"/>
          </a:pPr>
          <a:r>
            <a:rPr lang="sv-SE" sz="1100" b="0" i="0" u="none" strike="noStrike" baseline="0">
              <a:solidFill>
                <a:srgbClr val="000000"/>
              </a:solidFill>
              <a:latin typeface="+mn-lt"/>
              <a:cs typeface="Times New Roman"/>
            </a:rPr>
            <a:t>4. Fyll i uppgifterna för respektive nyckeltal under "Nytt värde" för det år uppgiften avser. </a:t>
          </a:r>
        </a:p>
        <a:p>
          <a:pPr algn="l" rtl="0">
            <a:defRPr sz="1000"/>
          </a:pPr>
          <a:endParaRPr lang="sv-SE" sz="1100" b="0" i="0" u="none" strike="noStrike" baseline="0">
            <a:solidFill>
              <a:srgbClr val="000000"/>
            </a:solidFill>
            <a:latin typeface="+mn-lt"/>
            <a:cs typeface="Times New Roman"/>
          </a:endParaRPr>
        </a:p>
        <a:p>
          <a:pPr algn="l" rtl="0">
            <a:defRPr sz="1000"/>
          </a:pPr>
          <a:r>
            <a:rPr lang="sv-SE" sz="1100" b="0" i="0" u="none" strike="noStrike" baseline="0">
              <a:solidFill>
                <a:srgbClr val="000000"/>
              </a:solidFill>
              <a:latin typeface="+mn-lt"/>
              <a:cs typeface="Times New Roman"/>
            </a:rPr>
            <a:t>5. Klicka först på Spara-knappen uppe till höger om inmatningstabellen för att spara uppgifterna internt på din inloggning. Klicka sedan på "Publicera data" uppe till vänster om tabellen för att publicera uppgifterna i Kolada. Börja om på steg 3 eller 4 för att publicera värden för ett annat år eller formulär.</a:t>
          </a:r>
        </a:p>
        <a:p>
          <a:pPr algn="l" rtl="0">
            <a:defRPr sz="1000"/>
          </a:pPr>
          <a:endParaRPr lang="sv-SE" sz="1100" b="0" i="0" u="none" strike="noStrike" baseline="0">
            <a:solidFill>
              <a:srgbClr val="000000"/>
            </a:solidFill>
            <a:latin typeface="+mn-lt"/>
            <a:cs typeface="Times New Roman"/>
          </a:endParaRPr>
        </a:p>
        <a:p>
          <a:pPr algn="l" rtl="0">
            <a:defRPr sz="1000"/>
          </a:pPr>
          <a:r>
            <a:rPr lang="sv-SE" sz="1100" b="0" i="0" u="none" strike="noStrike" baseline="0">
              <a:solidFill>
                <a:srgbClr val="000000"/>
              </a:solidFill>
              <a:latin typeface="+mn-lt"/>
              <a:cs typeface="Times New Roman"/>
            </a:rPr>
            <a:t>Obs! Om du behöver ändra ett publicerat värde gör du det genom att ange det nya värdet under "Nytt värde" och sedan "Spara" följt av "Publicera data". För att helt ta bort ett publicerat värde raderar du siffran under "Nytt värde" och klickar på "Spara" följt av "Publicera".</a:t>
          </a:r>
        </a:p>
        <a:p>
          <a:pPr algn="l" rtl="0">
            <a:lnSpc>
              <a:spcPts val="1200"/>
            </a:lnSpc>
            <a:defRPr sz="1000"/>
          </a:pPr>
          <a:endParaRPr lang="sv-SE" sz="1100" b="0" i="0" u="none" strike="noStrike" baseline="0">
            <a:solidFill>
              <a:srgbClr val="000000"/>
            </a:solidFill>
            <a:latin typeface="Arial"/>
            <a:cs typeface="Arial"/>
          </a:endParaRPr>
        </a:p>
        <a:p>
          <a:pPr algn="l" rtl="0">
            <a:defRPr sz="1000"/>
          </a:pPr>
          <a:r>
            <a:rPr lang="sv-SE" sz="1100" b="1" i="0" u="none" strike="noStrike" baseline="0">
              <a:solidFill>
                <a:srgbClr val="000000"/>
              </a:solidFill>
              <a:latin typeface="Arial"/>
              <a:cs typeface="Arial"/>
            </a:rPr>
            <a:t>Publicerad data hittar du direkt i Kolada – via Fri sökning eller Jämföraren (Gatustatistik).</a:t>
          </a:r>
          <a:endParaRPr lang="sv-SE" sz="1100" b="1" i="0" u="none" strike="noStrike" baseline="0">
            <a:solidFill>
              <a:srgbClr val="FF0000"/>
            </a:solidFill>
            <a:latin typeface="Arial"/>
            <a:cs typeface="Arial"/>
          </a:endParaRPr>
        </a:p>
        <a:p>
          <a:pPr algn="l" rtl="0">
            <a:defRPr sz="1000"/>
          </a:pPr>
          <a:endParaRPr lang="sv-SE" sz="1100" b="1" i="0" u="none" strike="noStrike" baseline="0">
            <a:solidFill>
              <a:srgbClr val="FF0000"/>
            </a:solidFill>
            <a:latin typeface="Arial"/>
            <a:cs typeface="Arial"/>
          </a:endParaRPr>
        </a:p>
        <a:p>
          <a:pPr rtl="0"/>
          <a:r>
            <a:rPr lang="sv-SE" sz="1100" b="0" i="0" u="none" strike="noStrike" baseline="0">
              <a:solidFill>
                <a:srgbClr val="000000"/>
              </a:solidFill>
              <a:latin typeface="+mn-lt"/>
              <a:ea typeface="+mn-ea"/>
              <a:cs typeface="Times New Roman"/>
            </a:rPr>
            <a:t>Frågor och funderingar? Kontakta RKA via:</a:t>
          </a:r>
        </a:p>
        <a:p>
          <a:pPr rtl="0"/>
          <a:r>
            <a:rPr lang="sv-SE" sz="1100" b="1" i="0" u="none" strike="noStrike" baseline="0">
              <a:solidFill>
                <a:srgbClr val="000000"/>
              </a:solidFill>
              <a:latin typeface="+mn-lt"/>
              <a:ea typeface="+mn-ea"/>
              <a:cs typeface="Times New Roman"/>
            </a:rPr>
            <a:t>Epost: </a:t>
          </a:r>
        </a:p>
        <a:p>
          <a:pPr rtl="0"/>
          <a:r>
            <a:rPr lang="sv-SE" sz="1100" b="0" i="0" u="none" strike="noStrike" baseline="0">
              <a:solidFill>
                <a:srgbClr val="000000"/>
              </a:solidFill>
              <a:latin typeface="+mn-lt"/>
              <a:ea typeface="+mn-ea"/>
              <a:cs typeface="Times New Roman"/>
            </a:rPr>
            <a:t>inmatning@kolada.se</a:t>
          </a:r>
        </a:p>
        <a:p>
          <a:pPr rtl="0"/>
          <a:r>
            <a:rPr lang="sv-SE" sz="1100" b="1" i="0" u="none" strike="noStrike" baseline="0">
              <a:solidFill>
                <a:srgbClr val="000000"/>
              </a:solidFill>
              <a:latin typeface="+mn-lt"/>
              <a:ea typeface="+mn-ea"/>
              <a:cs typeface="Times New Roman"/>
            </a:rPr>
            <a:t>Tfn: </a:t>
          </a:r>
        </a:p>
        <a:p>
          <a:pPr marL="0" marR="0" indent="0" defTabSz="914400" rtl="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Madeleine Windrot	</a:t>
          </a:r>
          <a:r>
            <a:rPr lang="sv-SE" sz="1100" b="0" i="0">
              <a:effectLst/>
              <a:latin typeface="+mn-lt"/>
              <a:ea typeface="+mn-ea"/>
              <a:cs typeface="+mn-cs"/>
            </a:rPr>
            <a:t>08 - 452 72 54</a:t>
          </a:r>
          <a:endParaRPr lang="sv-SE">
            <a:effectLst/>
          </a:endParaRPr>
        </a:p>
        <a:p>
          <a:pPr rtl="0" eaLnBrk="1" fontAlgn="auto" latinLnBrk="0" hangingPunct="1"/>
          <a:r>
            <a:rPr lang="sv-SE" sz="1100" b="0" i="0">
              <a:effectLst/>
              <a:latin typeface="+mn-lt"/>
              <a:ea typeface="+mn-ea"/>
              <a:cs typeface="+mn-cs"/>
            </a:rPr>
            <a:t>Clas Älgenäs		08 - 452 72 40</a:t>
          </a:r>
          <a:endParaRPr lang="sv-SE">
            <a:effectLst/>
          </a:endParaRPr>
        </a:p>
        <a:p>
          <a:pPr rtl="0" eaLnBrk="1" fontAlgn="auto" latinLnBrk="0" hangingPunct="1"/>
          <a:r>
            <a:rPr lang="sv-SE" sz="1100" b="0" i="0" baseline="0">
              <a:effectLst/>
              <a:latin typeface="+mn-lt"/>
              <a:ea typeface="+mn-ea"/>
              <a:cs typeface="+mn-cs"/>
            </a:rPr>
            <a:t>Anders Hemmendorff	08 - </a:t>
          </a:r>
          <a:r>
            <a:rPr lang="sv-SE" sz="1100" b="0" i="0">
              <a:effectLst/>
              <a:latin typeface="+mn-lt"/>
              <a:ea typeface="+mn-ea"/>
              <a:cs typeface="+mn-cs"/>
            </a:rPr>
            <a:t>452 71 18</a:t>
          </a:r>
          <a:endParaRPr lang="sv-SE">
            <a:effectLst/>
          </a:endParaRPr>
        </a:p>
        <a:p>
          <a:pPr algn="l" rtl="0">
            <a:lnSpc>
              <a:spcPts val="900"/>
            </a:lnSpc>
            <a:defRPr sz="1000"/>
          </a:pPr>
          <a:endParaRPr lang="sv-SE" sz="1100" b="1" i="0" u="none" strike="noStrike" baseline="0">
            <a:solidFill>
              <a:srgbClr val="FF0000"/>
            </a:solidFill>
            <a:latin typeface="Arial"/>
            <a:cs typeface="Arial"/>
          </a:endParaRPr>
        </a:p>
      </xdr:txBody>
    </xdr:sp>
    <xdr:clientData/>
  </xdr:oneCellAnchor>
  <xdr:twoCellAnchor>
    <xdr:from>
      <xdr:col>7</xdr:col>
      <xdr:colOff>206375</xdr:colOff>
      <xdr:row>11</xdr:row>
      <xdr:rowOff>73025</xdr:rowOff>
    </xdr:from>
    <xdr:to>
      <xdr:col>15</xdr:col>
      <xdr:colOff>600075</xdr:colOff>
      <xdr:row>16</xdr:row>
      <xdr:rowOff>25400</xdr:rowOff>
    </xdr:to>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10404475" y="2155825"/>
          <a:ext cx="5524500" cy="10382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i="1">
              <a:solidFill>
                <a:schemeClr val="accent3"/>
              </a:solidFill>
              <a:effectLst/>
              <a:latin typeface="+mn-lt"/>
              <a:ea typeface="+mn-ea"/>
              <a:cs typeface="+mn-cs"/>
            </a:rPr>
            <a:t>OBS. För att kunna erbjuda inmatningstjänsten behöver personuppgifter i form av din e-postadress lagras. Uppgifterna används enbart i syfte att kunna erbjuda tjänsten och kommer inte att delas med tredje part.</a:t>
          </a:r>
          <a:endParaRPr lang="sv-SE" sz="1100">
            <a:solidFill>
              <a:schemeClr val="accent3"/>
            </a:solidFill>
            <a:effectLst/>
            <a:latin typeface="+mn-lt"/>
            <a:ea typeface="+mn-ea"/>
            <a:cs typeface="+mn-cs"/>
          </a:endParaRPr>
        </a:p>
        <a:p>
          <a:r>
            <a:rPr lang="sv-SE" sz="1100" i="1">
              <a:solidFill>
                <a:schemeClr val="accent3"/>
              </a:solidFill>
              <a:effectLst/>
              <a:latin typeface="+mn-lt"/>
              <a:ea typeface="+mn-ea"/>
              <a:cs typeface="+mn-cs"/>
            </a:rPr>
            <a:t>Genom att mejla </a:t>
          </a:r>
          <a:r>
            <a:rPr lang="sv-SE" sz="1100" i="1" u="sng">
              <a:solidFill>
                <a:schemeClr val="accent2">
                  <a:lumMod val="75000"/>
                </a:schemeClr>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inmatning@kolada.se</a:t>
          </a:r>
          <a:r>
            <a:rPr lang="sv-SE" sz="1100" i="1">
              <a:solidFill>
                <a:schemeClr val="accent2">
                  <a:lumMod val="75000"/>
                </a:schemeClr>
              </a:solidFill>
              <a:effectLst/>
              <a:latin typeface="+mn-lt"/>
              <a:ea typeface="+mn-ea"/>
              <a:cs typeface="+mn-cs"/>
            </a:rPr>
            <a:t> </a:t>
          </a:r>
          <a:r>
            <a:rPr lang="sv-SE" sz="1100" i="1">
              <a:solidFill>
                <a:schemeClr val="accent3"/>
              </a:solidFill>
              <a:effectLst/>
              <a:latin typeface="+mn-lt"/>
              <a:ea typeface="+mn-ea"/>
              <a:cs typeface="+mn-cs"/>
            </a:rPr>
            <a:t>och be om behörighet godkänner man automatiskt detta.</a:t>
          </a:r>
        </a:p>
        <a:p>
          <a:endParaRPr lang="sv-SE" sz="1100" i="1">
            <a:solidFill>
              <a:schemeClr val="accent3"/>
            </a:solidFill>
            <a:effectLst/>
            <a:latin typeface="+mn-lt"/>
            <a:ea typeface="+mn-ea"/>
            <a:cs typeface="+mn-cs"/>
          </a:endParaRPr>
        </a:p>
        <a:p>
          <a:endParaRPr lang="sv-SE" sz="1100">
            <a:solidFill>
              <a:schemeClr val="accent3"/>
            </a:solidFill>
            <a:effectLst/>
            <a:latin typeface="+mn-lt"/>
            <a:ea typeface="+mn-ea"/>
            <a:cs typeface="+mn-cs"/>
          </a:endParaRPr>
        </a:p>
        <a:p>
          <a:endParaRPr lang="sv-SE" sz="1100">
            <a:solidFill>
              <a:schemeClr val="accent3"/>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4895850</xdr:colOff>
      <xdr:row>0</xdr:row>
      <xdr:rowOff>114300</xdr:rowOff>
    </xdr:from>
    <xdr:to>
      <xdr:col>3</xdr:col>
      <xdr:colOff>5895681</xdr:colOff>
      <xdr:row>1</xdr:row>
      <xdr:rowOff>140247</xdr:rowOff>
    </xdr:to>
    <xdr:pic>
      <xdr:nvPicPr>
        <xdr:cNvPr id="2" name="Bildobjekt 1" descr="Logotyp för Rådet för främjande av kommunala analyser">
          <a:extLst>
            <a:ext uri="{FF2B5EF4-FFF2-40B4-BE49-F238E27FC236}">
              <a16:creationId xmlns:a16="http://schemas.microsoft.com/office/drawing/2014/main" id="{00000000-0008-0000-0300-000002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tretch>
          <a:fillRect/>
        </a:stretch>
      </xdr:blipFill>
      <xdr:spPr>
        <a:xfrm>
          <a:off x="8820150" y="114300"/>
          <a:ext cx="999831" cy="445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KA\06%20Kolada\0602%20Datafiler\RKA\L42121%20NVDB\Data%20f&#246;r%202021\Underlag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ne.StatistikKolada"/>
      <sheetName val="Blad1"/>
    </sheetNames>
    <sheetDataSet>
      <sheetData sheetId="0"/>
      <sheetData sheetId="1">
        <row r="5">
          <cell r="A5" t="str">
            <v>Ale</v>
          </cell>
          <cell r="B5">
            <v>45252</v>
          </cell>
          <cell r="C5">
            <v>20885</v>
          </cell>
        </row>
        <row r="6">
          <cell r="A6" t="str">
            <v>Alingsås</v>
          </cell>
          <cell r="B6">
            <v>132463</v>
          </cell>
          <cell r="C6">
            <v>94604</v>
          </cell>
        </row>
        <row r="7">
          <cell r="A7" t="str">
            <v>Alvesta</v>
          </cell>
          <cell r="B7">
            <v>117805</v>
          </cell>
          <cell r="C7">
            <v>49323</v>
          </cell>
        </row>
        <row r="8">
          <cell r="A8" t="str">
            <v>Aneby</v>
          </cell>
          <cell r="B8">
            <v>43784</v>
          </cell>
          <cell r="C8">
            <v>7342</v>
          </cell>
        </row>
        <row r="9">
          <cell r="A9" t="str">
            <v>Arboga</v>
          </cell>
          <cell r="B9">
            <v>83694</v>
          </cell>
          <cell r="C9">
            <v>41840</v>
          </cell>
        </row>
        <row r="10">
          <cell r="A10" t="str">
            <v>Arjeplog</v>
          </cell>
          <cell r="B10">
            <v>29189</v>
          </cell>
          <cell r="C10">
            <v>284</v>
          </cell>
        </row>
        <row r="11">
          <cell r="A11" t="str">
            <v>Arvidsjaur</v>
          </cell>
          <cell r="B11">
            <v>63763</v>
          </cell>
          <cell r="C11">
            <v>16128</v>
          </cell>
        </row>
        <row r="12">
          <cell r="A12" t="str">
            <v>Arvika</v>
          </cell>
          <cell r="B12">
            <v>158786</v>
          </cell>
          <cell r="C12">
            <v>43784</v>
          </cell>
        </row>
        <row r="13">
          <cell r="A13" t="str">
            <v>Askersund</v>
          </cell>
          <cell r="B13">
            <v>45774</v>
          </cell>
          <cell r="C13">
            <v>28635</v>
          </cell>
        </row>
        <row r="14">
          <cell r="A14" t="str">
            <v>Avesta</v>
          </cell>
          <cell r="B14">
            <v>178017</v>
          </cell>
          <cell r="C14">
            <v>58526</v>
          </cell>
        </row>
        <row r="15">
          <cell r="A15" t="str">
            <v>Bengtsfors</v>
          </cell>
          <cell r="B15">
            <v>101715</v>
          </cell>
          <cell r="C15">
            <v>9662</v>
          </cell>
        </row>
        <row r="16">
          <cell r="A16" t="str">
            <v>Berg</v>
          </cell>
          <cell r="B16" t="str">
            <v>-</v>
          </cell>
          <cell r="C16" t="str">
            <v>-</v>
          </cell>
        </row>
        <row r="17">
          <cell r="A17" t="str">
            <v>Bjurholm</v>
          </cell>
          <cell r="B17">
            <v>12406</v>
          </cell>
          <cell r="C17">
            <v>2041</v>
          </cell>
        </row>
        <row r="18">
          <cell r="A18" t="str">
            <v>Bjuv</v>
          </cell>
          <cell r="B18">
            <v>132522</v>
          </cell>
          <cell r="C18">
            <v>50659</v>
          </cell>
        </row>
        <row r="19">
          <cell r="A19" t="str">
            <v>Boden</v>
          </cell>
          <cell r="B19">
            <v>201118</v>
          </cell>
          <cell r="C19">
            <v>92527</v>
          </cell>
        </row>
        <row r="20">
          <cell r="A20" t="str">
            <v>Bollebygd</v>
          </cell>
          <cell r="B20">
            <v>2358</v>
          </cell>
          <cell r="C20">
            <v>16247</v>
          </cell>
        </row>
        <row r="21">
          <cell r="A21" t="str">
            <v>Bollnäs</v>
          </cell>
          <cell r="B21">
            <v>131505</v>
          </cell>
          <cell r="C21">
            <v>62505</v>
          </cell>
        </row>
        <row r="22">
          <cell r="A22" t="str">
            <v>Borgholm</v>
          </cell>
          <cell r="B22">
            <v>38942</v>
          </cell>
          <cell r="C22">
            <v>7495</v>
          </cell>
        </row>
        <row r="23">
          <cell r="A23" t="str">
            <v>Borlänge</v>
          </cell>
          <cell r="B23">
            <v>352620</v>
          </cell>
          <cell r="C23">
            <v>158572</v>
          </cell>
        </row>
        <row r="24">
          <cell r="A24" t="str">
            <v>Borås</v>
          </cell>
          <cell r="B24">
            <v>309941</v>
          </cell>
          <cell r="C24">
            <v>137084</v>
          </cell>
        </row>
        <row r="25">
          <cell r="A25" t="str">
            <v>Botkyrka</v>
          </cell>
          <cell r="B25">
            <v>241929</v>
          </cell>
          <cell r="C25">
            <v>166660</v>
          </cell>
        </row>
        <row r="26">
          <cell r="A26" t="str">
            <v>Boxholm</v>
          </cell>
          <cell r="B26">
            <v>42831</v>
          </cell>
          <cell r="C26">
            <v>4668</v>
          </cell>
        </row>
        <row r="27">
          <cell r="A27" t="str">
            <v>Bromölla</v>
          </cell>
          <cell r="B27">
            <v>81635</v>
          </cell>
          <cell r="C27">
            <v>66322</v>
          </cell>
        </row>
        <row r="28">
          <cell r="A28" t="str">
            <v>Bräcke</v>
          </cell>
          <cell r="B28">
            <v>43765</v>
          </cell>
          <cell r="C28">
            <v>2505</v>
          </cell>
        </row>
        <row r="29">
          <cell r="A29" t="str">
            <v>Burlöv</v>
          </cell>
          <cell r="B29">
            <v>93142</v>
          </cell>
          <cell r="C29">
            <v>56359</v>
          </cell>
        </row>
        <row r="30">
          <cell r="A30" t="str">
            <v>Båstad</v>
          </cell>
          <cell r="B30">
            <v>54276</v>
          </cell>
          <cell r="C30">
            <v>26221</v>
          </cell>
        </row>
        <row r="31">
          <cell r="A31" t="str">
            <v>Dals-Ed</v>
          </cell>
          <cell r="B31">
            <v>38320</v>
          </cell>
          <cell r="C31">
            <v>7753</v>
          </cell>
        </row>
        <row r="32">
          <cell r="A32" t="str">
            <v>Danderyd</v>
          </cell>
          <cell r="B32">
            <v>233057</v>
          </cell>
          <cell r="C32">
            <v>56754</v>
          </cell>
        </row>
        <row r="33">
          <cell r="A33" t="str">
            <v>Degerfors</v>
          </cell>
          <cell r="B33">
            <v>81813</v>
          </cell>
          <cell r="C33">
            <v>30890</v>
          </cell>
        </row>
        <row r="34">
          <cell r="A34" t="str">
            <v>Dorotea</v>
          </cell>
          <cell r="B34">
            <v>20914</v>
          </cell>
          <cell r="C34">
            <v>228</v>
          </cell>
        </row>
        <row r="35">
          <cell r="A35" t="str">
            <v>Eda</v>
          </cell>
          <cell r="B35">
            <v>67990</v>
          </cell>
          <cell r="C35">
            <v>15170</v>
          </cell>
        </row>
        <row r="36">
          <cell r="A36" t="str">
            <v>Ekerö</v>
          </cell>
          <cell r="B36">
            <v>17427</v>
          </cell>
          <cell r="C36">
            <v>55500</v>
          </cell>
        </row>
        <row r="37">
          <cell r="A37" t="str">
            <v>Eksjö</v>
          </cell>
          <cell r="B37">
            <v>144248</v>
          </cell>
          <cell r="C37">
            <v>58459</v>
          </cell>
        </row>
        <row r="38">
          <cell r="A38" t="str">
            <v>Emmaboda</v>
          </cell>
          <cell r="B38">
            <v>64179</v>
          </cell>
          <cell r="C38">
            <v>11157</v>
          </cell>
        </row>
        <row r="39">
          <cell r="A39" t="str">
            <v>Enköping</v>
          </cell>
          <cell r="B39">
            <v>180617</v>
          </cell>
          <cell r="C39">
            <v>111866</v>
          </cell>
        </row>
        <row r="40">
          <cell r="A40" t="str">
            <v>Eskilstuna</v>
          </cell>
          <cell r="B40">
            <v>382716</v>
          </cell>
          <cell r="C40">
            <v>183889</v>
          </cell>
        </row>
        <row r="41">
          <cell r="A41" t="str">
            <v>Eslöv</v>
          </cell>
          <cell r="B41">
            <v>149128</v>
          </cell>
          <cell r="C41">
            <v>60414</v>
          </cell>
        </row>
        <row r="42">
          <cell r="A42" t="str">
            <v>Essunga</v>
          </cell>
          <cell r="B42">
            <v>25008</v>
          </cell>
          <cell r="C42">
            <v>9874</v>
          </cell>
        </row>
        <row r="43">
          <cell r="A43" t="str">
            <v>Fagersta</v>
          </cell>
          <cell r="B43">
            <v>78824</v>
          </cell>
          <cell r="C43">
            <v>31969</v>
          </cell>
        </row>
        <row r="44">
          <cell r="A44" t="str">
            <v>Falkenberg</v>
          </cell>
          <cell r="B44">
            <v>217173</v>
          </cell>
          <cell r="C44">
            <v>109812</v>
          </cell>
        </row>
        <row r="45">
          <cell r="A45" t="str">
            <v>Falköping</v>
          </cell>
          <cell r="B45">
            <v>175782</v>
          </cell>
          <cell r="C45">
            <v>100377</v>
          </cell>
        </row>
        <row r="46">
          <cell r="A46" t="str">
            <v>Falun</v>
          </cell>
          <cell r="B46">
            <v>230226</v>
          </cell>
          <cell r="C46">
            <v>133031</v>
          </cell>
        </row>
        <row r="47">
          <cell r="A47" t="str">
            <v>Filipstad</v>
          </cell>
          <cell r="B47">
            <v>93863</v>
          </cell>
          <cell r="C47">
            <v>11679</v>
          </cell>
        </row>
        <row r="48">
          <cell r="A48" t="str">
            <v>Finspång</v>
          </cell>
          <cell r="B48">
            <v>72061</v>
          </cell>
          <cell r="C48">
            <v>48624</v>
          </cell>
        </row>
        <row r="49">
          <cell r="A49" t="str">
            <v>Flen</v>
          </cell>
          <cell r="B49">
            <v>115555</v>
          </cell>
          <cell r="C49">
            <v>34746</v>
          </cell>
        </row>
        <row r="50">
          <cell r="A50" t="str">
            <v>Forshaga</v>
          </cell>
          <cell r="B50">
            <v>111606</v>
          </cell>
          <cell r="C50">
            <v>73296</v>
          </cell>
        </row>
        <row r="51">
          <cell r="A51" t="str">
            <v>Färgelanda</v>
          </cell>
          <cell r="B51">
            <v>169</v>
          </cell>
          <cell r="C51">
            <v>2628</v>
          </cell>
        </row>
        <row r="52">
          <cell r="A52" t="str">
            <v>Gagnef</v>
          </cell>
          <cell r="B52">
            <v>2176</v>
          </cell>
          <cell r="C52">
            <v>735</v>
          </cell>
        </row>
        <row r="53">
          <cell r="A53" t="str">
            <v>Gislaved</v>
          </cell>
          <cell r="B53">
            <v>215177</v>
          </cell>
          <cell r="C53">
            <v>100580</v>
          </cell>
        </row>
        <row r="54">
          <cell r="A54" t="str">
            <v>Gnesta</v>
          </cell>
          <cell r="B54">
            <v>47628</v>
          </cell>
          <cell r="C54">
            <v>17039</v>
          </cell>
        </row>
        <row r="55">
          <cell r="A55" t="str">
            <v>Gnosjö</v>
          </cell>
          <cell r="B55">
            <v>6936</v>
          </cell>
          <cell r="C55">
            <v>18524</v>
          </cell>
        </row>
        <row r="56">
          <cell r="A56" t="str">
            <v>Gotland</v>
          </cell>
          <cell r="B56">
            <v>180526</v>
          </cell>
          <cell r="C56">
            <v>123760</v>
          </cell>
        </row>
        <row r="57">
          <cell r="A57" t="str">
            <v>Grums</v>
          </cell>
          <cell r="B57">
            <v>76138</v>
          </cell>
          <cell r="C57">
            <v>12504</v>
          </cell>
        </row>
        <row r="58">
          <cell r="A58" t="str">
            <v>Grästorp</v>
          </cell>
          <cell r="B58">
            <v>27185</v>
          </cell>
          <cell r="C58">
            <v>9361</v>
          </cell>
        </row>
        <row r="59">
          <cell r="A59" t="str">
            <v>Gullspång</v>
          </cell>
          <cell r="B59">
            <v>44958</v>
          </cell>
          <cell r="C59">
            <v>10708</v>
          </cell>
        </row>
        <row r="60">
          <cell r="A60" t="str">
            <v>Gällivare</v>
          </cell>
          <cell r="B60">
            <v>235388</v>
          </cell>
          <cell r="C60">
            <v>33007</v>
          </cell>
        </row>
        <row r="61">
          <cell r="A61" t="str">
            <v>Gävle</v>
          </cell>
          <cell r="B61">
            <v>487716</v>
          </cell>
          <cell r="C61">
            <v>253727</v>
          </cell>
        </row>
        <row r="62">
          <cell r="A62" t="str">
            <v>Göteborg</v>
          </cell>
          <cell r="B62">
            <v>1590857</v>
          </cell>
          <cell r="C62">
            <v>706132</v>
          </cell>
        </row>
        <row r="63">
          <cell r="A63" t="str">
            <v>Götene</v>
          </cell>
          <cell r="B63">
            <v>90086</v>
          </cell>
          <cell r="C63">
            <v>43847</v>
          </cell>
        </row>
        <row r="64">
          <cell r="A64" t="str">
            <v>Habo</v>
          </cell>
          <cell r="B64">
            <v>57031</v>
          </cell>
          <cell r="C64">
            <v>20096</v>
          </cell>
        </row>
        <row r="65">
          <cell r="A65" t="str">
            <v>Hagfors</v>
          </cell>
          <cell r="B65">
            <v>112009</v>
          </cell>
          <cell r="C65">
            <v>50975</v>
          </cell>
        </row>
        <row r="66">
          <cell r="A66" t="str">
            <v>Hallsberg</v>
          </cell>
          <cell r="B66">
            <v>120589</v>
          </cell>
          <cell r="C66">
            <v>45269</v>
          </cell>
        </row>
        <row r="67">
          <cell r="A67" t="str">
            <v>Hallstahammar</v>
          </cell>
          <cell r="B67">
            <v>108460</v>
          </cell>
          <cell r="C67">
            <v>6364</v>
          </cell>
        </row>
        <row r="68">
          <cell r="A68" t="str">
            <v>Halmstad</v>
          </cell>
          <cell r="B68">
            <v>427354</v>
          </cell>
          <cell r="C68">
            <v>272185</v>
          </cell>
        </row>
        <row r="69">
          <cell r="A69" t="str">
            <v>Hammarö</v>
          </cell>
          <cell r="B69">
            <v>128864</v>
          </cell>
          <cell r="C69">
            <v>54763</v>
          </cell>
        </row>
        <row r="70">
          <cell r="A70" t="str">
            <v>Haninge</v>
          </cell>
          <cell r="B70">
            <v>259379</v>
          </cell>
          <cell r="C70">
            <v>153045</v>
          </cell>
        </row>
        <row r="71">
          <cell r="A71" t="str">
            <v>Haparanda</v>
          </cell>
          <cell r="B71">
            <v>71824</v>
          </cell>
          <cell r="C71">
            <v>20519</v>
          </cell>
        </row>
        <row r="72">
          <cell r="A72" t="str">
            <v>Heby</v>
          </cell>
          <cell r="B72">
            <v>69453</v>
          </cell>
          <cell r="C72">
            <v>18782</v>
          </cell>
        </row>
        <row r="73">
          <cell r="A73" t="str">
            <v>Hedemora</v>
          </cell>
          <cell r="B73">
            <v>74748</v>
          </cell>
          <cell r="C73">
            <v>23531</v>
          </cell>
        </row>
        <row r="74">
          <cell r="A74" t="str">
            <v>Helsingborg</v>
          </cell>
          <cell r="B74">
            <v>751021</v>
          </cell>
          <cell r="C74">
            <v>393524</v>
          </cell>
        </row>
        <row r="75">
          <cell r="A75" t="str">
            <v>Herrljunga</v>
          </cell>
          <cell r="B75">
            <v>53526</v>
          </cell>
          <cell r="C75">
            <v>16017</v>
          </cell>
        </row>
        <row r="76">
          <cell r="A76" t="str">
            <v>Hjo</v>
          </cell>
          <cell r="B76">
            <v>63816</v>
          </cell>
          <cell r="C76">
            <v>18830</v>
          </cell>
        </row>
        <row r="77">
          <cell r="A77" t="str">
            <v>Hofors</v>
          </cell>
          <cell r="B77">
            <v>74734</v>
          </cell>
          <cell r="C77">
            <v>19997</v>
          </cell>
        </row>
        <row r="78">
          <cell r="A78" t="str">
            <v>Huddinge</v>
          </cell>
          <cell r="B78">
            <v>465162</v>
          </cell>
          <cell r="C78">
            <v>187111</v>
          </cell>
        </row>
        <row r="79">
          <cell r="A79" t="str">
            <v>Hudiksvall</v>
          </cell>
          <cell r="B79">
            <v>183006</v>
          </cell>
          <cell r="C79">
            <v>58800</v>
          </cell>
        </row>
        <row r="80">
          <cell r="A80" t="str">
            <v>Hultsfred</v>
          </cell>
          <cell r="B80">
            <v>144699</v>
          </cell>
          <cell r="C80">
            <v>21232</v>
          </cell>
        </row>
        <row r="81">
          <cell r="A81" t="str">
            <v>Hylte</v>
          </cell>
          <cell r="B81">
            <v>996</v>
          </cell>
          <cell r="C81">
            <v>12331</v>
          </cell>
        </row>
        <row r="82">
          <cell r="A82" t="str">
            <v>Hällefors</v>
          </cell>
          <cell r="B82">
            <v>56701</v>
          </cell>
          <cell r="C82">
            <v>9912</v>
          </cell>
        </row>
        <row r="83">
          <cell r="A83" t="str">
            <v>Härjedalen</v>
          </cell>
          <cell r="B83">
            <v>51722</v>
          </cell>
          <cell r="C83">
            <v>7482</v>
          </cell>
        </row>
        <row r="84">
          <cell r="A84" t="str">
            <v>Härnösand</v>
          </cell>
          <cell r="B84">
            <v>120128</v>
          </cell>
          <cell r="C84">
            <v>40736</v>
          </cell>
        </row>
        <row r="85">
          <cell r="A85" t="str">
            <v>Härryda</v>
          </cell>
          <cell r="B85">
            <v>143212</v>
          </cell>
          <cell r="C85">
            <v>110497</v>
          </cell>
        </row>
        <row r="86">
          <cell r="A86" t="str">
            <v>Hässleholm</v>
          </cell>
          <cell r="B86">
            <v>358469</v>
          </cell>
          <cell r="C86">
            <v>115214</v>
          </cell>
        </row>
        <row r="87">
          <cell r="A87" t="str">
            <v>Håbo</v>
          </cell>
          <cell r="B87">
            <v>139587</v>
          </cell>
          <cell r="C87">
            <v>77368</v>
          </cell>
        </row>
        <row r="88">
          <cell r="A88" t="str">
            <v>Höganäs</v>
          </cell>
          <cell r="B88">
            <v>149884</v>
          </cell>
          <cell r="C88">
            <v>76574</v>
          </cell>
        </row>
        <row r="89">
          <cell r="A89" t="str">
            <v>Högsby</v>
          </cell>
          <cell r="B89">
            <v>71857</v>
          </cell>
          <cell r="C89">
            <v>11531</v>
          </cell>
        </row>
        <row r="90">
          <cell r="A90" t="str">
            <v>Hörby</v>
          </cell>
          <cell r="B90">
            <v>71867</v>
          </cell>
          <cell r="C90">
            <v>35911</v>
          </cell>
        </row>
        <row r="91">
          <cell r="A91" t="str">
            <v>Höör</v>
          </cell>
          <cell r="B91">
            <v>82054</v>
          </cell>
          <cell r="C91">
            <v>44641</v>
          </cell>
        </row>
        <row r="92">
          <cell r="A92" t="str">
            <v>Jokkmokk</v>
          </cell>
          <cell r="B92">
            <v>61250</v>
          </cell>
          <cell r="C92">
            <v>5975</v>
          </cell>
        </row>
        <row r="93">
          <cell r="A93" t="str">
            <v>Järfälla</v>
          </cell>
          <cell r="B93">
            <v>288807</v>
          </cell>
          <cell r="C93">
            <v>185754</v>
          </cell>
        </row>
        <row r="94">
          <cell r="A94" t="str">
            <v>Jönköping</v>
          </cell>
          <cell r="B94">
            <v>570272</v>
          </cell>
          <cell r="C94">
            <v>347508</v>
          </cell>
        </row>
        <row r="95">
          <cell r="A95" t="str">
            <v>Kalix</v>
          </cell>
          <cell r="B95">
            <v>149613</v>
          </cell>
          <cell r="C95">
            <v>28500</v>
          </cell>
        </row>
        <row r="96">
          <cell r="A96" t="str">
            <v>Kalmar</v>
          </cell>
          <cell r="B96">
            <v>399933</v>
          </cell>
          <cell r="C96">
            <v>177951</v>
          </cell>
        </row>
        <row r="97">
          <cell r="A97" t="str">
            <v>Karlsborg</v>
          </cell>
          <cell r="B97">
            <v>62744</v>
          </cell>
          <cell r="C97">
            <v>8106</v>
          </cell>
        </row>
        <row r="98">
          <cell r="A98" t="str">
            <v>Karlshamn</v>
          </cell>
          <cell r="B98">
            <v>197285</v>
          </cell>
          <cell r="C98">
            <v>88362</v>
          </cell>
        </row>
        <row r="99">
          <cell r="A99" t="str">
            <v>Karlskoga</v>
          </cell>
          <cell r="B99">
            <v>188918</v>
          </cell>
          <cell r="C99">
            <v>101522</v>
          </cell>
        </row>
        <row r="100">
          <cell r="A100" t="str">
            <v>Karlskrona</v>
          </cell>
          <cell r="B100">
            <v>205809</v>
          </cell>
          <cell r="C100">
            <v>7014</v>
          </cell>
        </row>
        <row r="101">
          <cell r="A101" t="str">
            <v>Karlstad</v>
          </cell>
          <cell r="B101">
            <v>461610</v>
          </cell>
          <cell r="C101">
            <v>269559</v>
          </cell>
        </row>
        <row r="102">
          <cell r="A102" t="str">
            <v>Katrineholm</v>
          </cell>
          <cell r="B102">
            <v>174398</v>
          </cell>
          <cell r="C102">
            <v>82592</v>
          </cell>
        </row>
        <row r="103">
          <cell r="A103" t="str">
            <v>Kil</v>
          </cell>
          <cell r="B103">
            <v>87121</v>
          </cell>
          <cell r="C103">
            <v>38296</v>
          </cell>
        </row>
        <row r="104">
          <cell r="A104" t="str">
            <v>Kinda</v>
          </cell>
          <cell r="B104">
            <v>50494</v>
          </cell>
          <cell r="C104">
            <v>5536</v>
          </cell>
        </row>
        <row r="105">
          <cell r="A105" t="str">
            <v>Kiruna</v>
          </cell>
          <cell r="B105">
            <v>140005</v>
          </cell>
          <cell r="C105">
            <v>7124</v>
          </cell>
        </row>
        <row r="106">
          <cell r="A106" t="str">
            <v>Klippan</v>
          </cell>
          <cell r="B106">
            <v>120923</v>
          </cell>
          <cell r="C106">
            <v>44396</v>
          </cell>
        </row>
        <row r="107">
          <cell r="A107" t="str">
            <v>Knivsta</v>
          </cell>
          <cell r="B107">
            <v>53666</v>
          </cell>
          <cell r="C107">
            <v>32321</v>
          </cell>
        </row>
        <row r="108">
          <cell r="A108" t="str">
            <v>Kramfors</v>
          </cell>
          <cell r="B108">
            <v>89735</v>
          </cell>
          <cell r="C108">
            <v>19065</v>
          </cell>
        </row>
        <row r="109">
          <cell r="A109" t="str">
            <v>Kristianstad</v>
          </cell>
          <cell r="B109">
            <v>429196</v>
          </cell>
          <cell r="C109">
            <v>309853</v>
          </cell>
        </row>
        <row r="110">
          <cell r="A110" t="str">
            <v>Kristinehamn</v>
          </cell>
          <cell r="B110">
            <v>233982</v>
          </cell>
          <cell r="C110">
            <v>55957</v>
          </cell>
        </row>
        <row r="111">
          <cell r="A111" t="str">
            <v>Krokom</v>
          </cell>
          <cell r="B111">
            <v>24385</v>
          </cell>
          <cell r="C111">
            <v>2324</v>
          </cell>
        </row>
        <row r="112">
          <cell r="A112" t="str">
            <v>Kumla</v>
          </cell>
          <cell r="B112">
            <v>127992</v>
          </cell>
          <cell r="C112">
            <v>76720</v>
          </cell>
        </row>
        <row r="113">
          <cell r="A113" t="str">
            <v>Kungsbacka</v>
          </cell>
          <cell r="B113">
            <v>123310</v>
          </cell>
          <cell r="C113">
            <v>130191</v>
          </cell>
        </row>
        <row r="114">
          <cell r="A114" t="str">
            <v>Kungsör</v>
          </cell>
          <cell r="B114">
            <v>61488</v>
          </cell>
          <cell r="C114">
            <v>2448</v>
          </cell>
        </row>
        <row r="115">
          <cell r="A115" t="str">
            <v>Kungälv</v>
          </cell>
          <cell r="B115">
            <v>116711</v>
          </cell>
          <cell r="C115">
            <v>71286</v>
          </cell>
        </row>
        <row r="116">
          <cell r="A116" t="str">
            <v>Kävlinge</v>
          </cell>
          <cell r="B116">
            <v>172672</v>
          </cell>
          <cell r="C116">
            <v>124986</v>
          </cell>
        </row>
        <row r="117">
          <cell r="A117" t="str">
            <v>Köping</v>
          </cell>
          <cell r="B117">
            <v>120859</v>
          </cell>
          <cell r="C117">
            <v>69574</v>
          </cell>
        </row>
        <row r="118">
          <cell r="A118" t="str">
            <v>Laholm</v>
          </cell>
          <cell r="B118">
            <v>72902</v>
          </cell>
          <cell r="C118">
            <v>56613</v>
          </cell>
        </row>
        <row r="119">
          <cell r="A119" t="str">
            <v>Landskrona</v>
          </cell>
          <cell r="B119">
            <v>201582</v>
          </cell>
          <cell r="C119">
            <v>125811</v>
          </cell>
        </row>
        <row r="120">
          <cell r="A120" t="str">
            <v>Laxå</v>
          </cell>
          <cell r="B120">
            <v>63220</v>
          </cell>
          <cell r="C120">
            <v>8760</v>
          </cell>
        </row>
        <row r="121">
          <cell r="A121" t="str">
            <v>Lekeberg</v>
          </cell>
          <cell r="B121">
            <v>27851</v>
          </cell>
          <cell r="C121">
            <v>8774</v>
          </cell>
        </row>
        <row r="122">
          <cell r="A122" t="str">
            <v>Leksand</v>
          </cell>
          <cell r="B122">
            <v>36163</v>
          </cell>
          <cell r="C122">
            <v>32316</v>
          </cell>
        </row>
        <row r="123">
          <cell r="A123" t="str">
            <v>Lerum</v>
          </cell>
          <cell r="B123">
            <v>212831</v>
          </cell>
          <cell r="C123">
            <v>106994</v>
          </cell>
        </row>
        <row r="124">
          <cell r="A124" t="str">
            <v>Lessebo</v>
          </cell>
          <cell r="B124">
            <v>85737</v>
          </cell>
          <cell r="C124">
            <v>14529</v>
          </cell>
        </row>
        <row r="125">
          <cell r="A125" t="str">
            <v>Lidingö</v>
          </cell>
          <cell r="B125">
            <v>223038</v>
          </cell>
          <cell r="C125">
            <v>126709</v>
          </cell>
        </row>
        <row r="126">
          <cell r="A126" t="str">
            <v>Lidköping</v>
          </cell>
          <cell r="B126">
            <v>196956</v>
          </cell>
          <cell r="C126">
            <v>106623</v>
          </cell>
        </row>
        <row r="127">
          <cell r="A127" t="str">
            <v>Lilla Edet</v>
          </cell>
          <cell r="B127">
            <v>68102</v>
          </cell>
          <cell r="C127">
            <v>15878</v>
          </cell>
        </row>
        <row r="128">
          <cell r="A128" t="str">
            <v>Lindesberg</v>
          </cell>
          <cell r="B128">
            <v>174843</v>
          </cell>
          <cell r="C128">
            <v>35359</v>
          </cell>
        </row>
        <row r="129">
          <cell r="A129" t="str">
            <v>Linköping</v>
          </cell>
          <cell r="B129">
            <v>597653</v>
          </cell>
          <cell r="C129">
            <v>436673</v>
          </cell>
        </row>
        <row r="130">
          <cell r="A130" t="str">
            <v>Ljungby</v>
          </cell>
          <cell r="B130">
            <v>192201</v>
          </cell>
          <cell r="C130">
            <v>119086</v>
          </cell>
        </row>
        <row r="131">
          <cell r="A131" t="str">
            <v>Ljusdal</v>
          </cell>
          <cell r="B131">
            <v>86716</v>
          </cell>
          <cell r="C131">
            <v>21480</v>
          </cell>
        </row>
        <row r="132">
          <cell r="A132" t="str">
            <v>Ljusnarsberg</v>
          </cell>
          <cell r="B132">
            <v>42344</v>
          </cell>
          <cell r="C132">
            <v>4000</v>
          </cell>
        </row>
        <row r="133">
          <cell r="A133" t="str">
            <v>Lomma</v>
          </cell>
          <cell r="B133">
            <v>147800</v>
          </cell>
          <cell r="C133">
            <v>89123</v>
          </cell>
        </row>
        <row r="134">
          <cell r="A134" t="str">
            <v>Ludvika</v>
          </cell>
          <cell r="B134">
            <v>126388</v>
          </cell>
          <cell r="C134">
            <v>76801</v>
          </cell>
        </row>
        <row r="135">
          <cell r="A135" t="str">
            <v>Luleå</v>
          </cell>
          <cell r="B135">
            <v>465599</v>
          </cell>
          <cell r="C135">
            <v>194895</v>
          </cell>
        </row>
        <row r="136">
          <cell r="A136" t="str">
            <v>Lund</v>
          </cell>
          <cell r="B136">
            <v>416795</v>
          </cell>
          <cell r="C136">
            <v>372589</v>
          </cell>
        </row>
        <row r="137">
          <cell r="A137" t="str">
            <v>Lycksele</v>
          </cell>
          <cell r="B137">
            <v>85494</v>
          </cell>
          <cell r="C137">
            <v>36006</v>
          </cell>
        </row>
        <row r="138">
          <cell r="A138" t="str">
            <v>Lysekil</v>
          </cell>
          <cell r="B138">
            <v>79170</v>
          </cell>
          <cell r="C138">
            <v>23569</v>
          </cell>
        </row>
        <row r="139">
          <cell r="A139" t="str">
            <v>Malmö</v>
          </cell>
          <cell r="B139">
            <v>1110650</v>
          </cell>
          <cell r="C139">
            <v>546147</v>
          </cell>
        </row>
        <row r="140">
          <cell r="A140" t="str">
            <v>Malung</v>
          </cell>
          <cell r="B140">
            <v>56077</v>
          </cell>
          <cell r="C140">
            <v>9767</v>
          </cell>
        </row>
        <row r="141">
          <cell r="A141" t="str">
            <v>Malå</v>
          </cell>
          <cell r="B141">
            <v>28755</v>
          </cell>
          <cell r="C141">
            <v>4666</v>
          </cell>
        </row>
        <row r="142">
          <cell r="A142" t="str">
            <v>Mariestad</v>
          </cell>
          <cell r="B142">
            <v>168320</v>
          </cell>
          <cell r="C142">
            <v>76615</v>
          </cell>
        </row>
        <row r="143">
          <cell r="A143" t="str">
            <v>Mark</v>
          </cell>
          <cell r="B143">
            <v>110251</v>
          </cell>
          <cell r="C143">
            <v>62044</v>
          </cell>
        </row>
        <row r="144">
          <cell r="A144" t="str">
            <v>Markaryd</v>
          </cell>
          <cell r="B144">
            <v>94622</v>
          </cell>
          <cell r="C144">
            <v>7607</v>
          </cell>
        </row>
        <row r="145">
          <cell r="A145" t="str">
            <v>Mellerud</v>
          </cell>
          <cell r="B145">
            <v>69784</v>
          </cell>
          <cell r="C145">
            <v>15086</v>
          </cell>
        </row>
        <row r="146">
          <cell r="A146" t="str">
            <v>Mjölby</v>
          </cell>
          <cell r="B146">
            <v>171965</v>
          </cell>
          <cell r="C146">
            <v>94910</v>
          </cell>
        </row>
        <row r="147">
          <cell r="A147" t="str">
            <v>Mora</v>
          </cell>
          <cell r="B147">
            <v>132787</v>
          </cell>
          <cell r="C147">
            <v>48386</v>
          </cell>
        </row>
        <row r="148">
          <cell r="A148" t="str">
            <v>Motala</v>
          </cell>
          <cell r="B148">
            <v>274023</v>
          </cell>
          <cell r="C148">
            <v>133735</v>
          </cell>
        </row>
        <row r="149">
          <cell r="A149" t="str">
            <v>Mullsjö</v>
          </cell>
          <cell r="B149">
            <v>56777</v>
          </cell>
          <cell r="C149">
            <v>33579</v>
          </cell>
        </row>
        <row r="150">
          <cell r="A150" t="str">
            <v>Munkedal</v>
          </cell>
          <cell r="B150">
            <v>7219</v>
          </cell>
          <cell r="C150">
            <v>13329</v>
          </cell>
        </row>
        <row r="151">
          <cell r="A151" t="str">
            <v>Munkfors</v>
          </cell>
          <cell r="B151">
            <v>37750</v>
          </cell>
          <cell r="C151">
            <v>18111</v>
          </cell>
        </row>
        <row r="152">
          <cell r="A152" t="str">
            <v>Mölndal</v>
          </cell>
          <cell r="B152">
            <v>290305</v>
          </cell>
          <cell r="C152">
            <v>144593</v>
          </cell>
        </row>
        <row r="153">
          <cell r="A153" t="str">
            <v>Mönsterås</v>
          </cell>
          <cell r="B153">
            <v>108252</v>
          </cell>
          <cell r="C153">
            <v>16477</v>
          </cell>
        </row>
        <row r="154">
          <cell r="A154" t="str">
            <v>Mörbylånga</v>
          </cell>
          <cell r="B154">
            <v>104630</v>
          </cell>
          <cell r="C154">
            <v>9267</v>
          </cell>
        </row>
        <row r="155">
          <cell r="A155" t="str">
            <v>Nacka</v>
          </cell>
          <cell r="B155">
            <v>337881</v>
          </cell>
          <cell r="C155">
            <v>147127</v>
          </cell>
        </row>
        <row r="156">
          <cell r="A156" t="str">
            <v>Nora</v>
          </cell>
          <cell r="B156">
            <v>64372</v>
          </cell>
          <cell r="C156">
            <v>30066</v>
          </cell>
        </row>
        <row r="157">
          <cell r="A157" t="str">
            <v>Norberg</v>
          </cell>
          <cell r="B157">
            <v>44199</v>
          </cell>
          <cell r="C157">
            <v>11366</v>
          </cell>
        </row>
        <row r="158">
          <cell r="A158" t="str">
            <v>Nordanstig</v>
          </cell>
          <cell r="B158" t="str">
            <v>-</v>
          </cell>
          <cell r="C158" t="str">
            <v>-</v>
          </cell>
        </row>
        <row r="159">
          <cell r="A159" t="str">
            <v>Nordmaling</v>
          </cell>
          <cell r="B159">
            <v>45074</v>
          </cell>
          <cell r="C159">
            <v>5715</v>
          </cell>
        </row>
        <row r="160">
          <cell r="A160" t="str">
            <v>Norrköping</v>
          </cell>
          <cell r="B160">
            <v>420950</v>
          </cell>
          <cell r="C160">
            <v>278893</v>
          </cell>
        </row>
        <row r="161">
          <cell r="A161" t="str">
            <v>Norrtälje</v>
          </cell>
          <cell r="B161">
            <v>196869</v>
          </cell>
          <cell r="C161">
            <v>90476</v>
          </cell>
        </row>
        <row r="162">
          <cell r="A162" t="str">
            <v>Norsjö</v>
          </cell>
          <cell r="B162">
            <v>31759</v>
          </cell>
          <cell r="C162">
            <v>3778</v>
          </cell>
        </row>
        <row r="163">
          <cell r="A163" t="str">
            <v>Nybro</v>
          </cell>
          <cell r="B163">
            <v>140588</v>
          </cell>
          <cell r="C163">
            <v>69507</v>
          </cell>
        </row>
        <row r="164">
          <cell r="A164" t="str">
            <v>Nykvarn</v>
          </cell>
          <cell r="B164">
            <v>48364</v>
          </cell>
          <cell r="C164">
            <v>30149</v>
          </cell>
        </row>
        <row r="165">
          <cell r="A165" t="str">
            <v>Nyköping</v>
          </cell>
          <cell r="B165">
            <v>195058</v>
          </cell>
          <cell r="C165">
            <v>110486</v>
          </cell>
        </row>
        <row r="166">
          <cell r="A166" t="str">
            <v>Nynäshamn</v>
          </cell>
          <cell r="B166">
            <v>72973</v>
          </cell>
          <cell r="C166">
            <v>56564</v>
          </cell>
        </row>
        <row r="167">
          <cell r="A167" t="str">
            <v>Nässjö</v>
          </cell>
          <cell r="B167">
            <v>228030</v>
          </cell>
          <cell r="C167">
            <v>74278</v>
          </cell>
        </row>
        <row r="168">
          <cell r="A168" t="str">
            <v>Ockelbo</v>
          </cell>
          <cell r="B168" t="str">
            <v>-</v>
          </cell>
          <cell r="C168">
            <v>777</v>
          </cell>
        </row>
        <row r="169">
          <cell r="A169" t="str">
            <v>Olofström</v>
          </cell>
          <cell r="B169">
            <v>111258</v>
          </cell>
          <cell r="C169">
            <v>33894</v>
          </cell>
        </row>
        <row r="170">
          <cell r="A170" t="str">
            <v>Orsa</v>
          </cell>
          <cell r="B170">
            <v>36993</v>
          </cell>
          <cell r="C170">
            <v>8314</v>
          </cell>
        </row>
        <row r="171">
          <cell r="A171" t="str">
            <v>Orust</v>
          </cell>
          <cell r="B171">
            <v>91</v>
          </cell>
          <cell r="C171" t="str">
            <v>-</v>
          </cell>
        </row>
        <row r="172">
          <cell r="A172" t="str">
            <v>Osby</v>
          </cell>
          <cell r="B172">
            <v>114985</v>
          </cell>
          <cell r="C172">
            <v>19709</v>
          </cell>
        </row>
        <row r="173">
          <cell r="A173" t="str">
            <v>Oskarshamn</v>
          </cell>
          <cell r="B173">
            <v>200534</v>
          </cell>
          <cell r="C173">
            <v>86054</v>
          </cell>
        </row>
        <row r="174">
          <cell r="A174" t="str">
            <v>Ovanåker</v>
          </cell>
          <cell r="B174">
            <v>60639</v>
          </cell>
          <cell r="C174">
            <v>27085</v>
          </cell>
        </row>
        <row r="175">
          <cell r="A175" t="str">
            <v>Oxelösund</v>
          </cell>
          <cell r="B175">
            <v>86538</v>
          </cell>
          <cell r="C175">
            <v>52360</v>
          </cell>
        </row>
        <row r="176">
          <cell r="A176" t="str">
            <v>Pajala</v>
          </cell>
          <cell r="B176">
            <v>34014</v>
          </cell>
          <cell r="C176">
            <v>9340</v>
          </cell>
        </row>
        <row r="177">
          <cell r="A177" t="str">
            <v>Partille</v>
          </cell>
          <cell r="B177">
            <v>171594</v>
          </cell>
          <cell r="C177">
            <v>76208</v>
          </cell>
        </row>
        <row r="178">
          <cell r="A178" t="str">
            <v>Perstorp</v>
          </cell>
          <cell r="B178">
            <v>48969</v>
          </cell>
          <cell r="C178">
            <v>21880</v>
          </cell>
        </row>
        <row r="179">
          <cell r="A179" t="str">
            <v>Piteå</v>
          </cell>
          <cell r="B179">
            <v>291606</v>
          </cell>
          <cell r="C179">
            <v>110122</v>
          </cell>
        </row>
        <row r="180">
          <cell r="A180" t="str">
            <v>Ragunda</v>
          </cell>
          <cell r="B180">
            <v>7610</v>
          </cell>
          <cell r="C180" t="str">
            <v>-</v>
          </cell>
        </row>
        <row r="181">
          <cell r="A181" t="str">
            <v>Robertsfors</v>
          </cell>
          <cell r="B181">
            <v>37641</v>
          </cell>
          <cell r="C181">
            <v>2528</v>
          </cell>
        </row>
        <row r="182">
          <cell r="A182" t="str">
            <v>Ronneby</v>
          </cell>
          <cell r="B182">
            <v>186324</v>
          </cell>
          <cell r="C182">
            <v>94599</v>
          </cell>
        </row>
        <row r="183">
          <cell r="A183" t="str">
            <v>Rättvik</v>
          </cell>
          <cell r="B183">
            <v>28927</v>
          </cell>
          <cell r="C183">
            <v>14385</v>
          </cell>
        </row>
        <row r="184">
          <cell r="A184" t="str">
            <v>Sala</v>
          </cell>
          <cell r="B184">
            <v>114324</v>
          </cell>
          <cell r="C184">
            <v>1692</v>
          </cell>
        </row>
        <row r="185">
          <cell r="A185" t="str">
            <v>Salem</v>
          </cell>
          <cell r="B185">
            <v>61206</v>
          </cell>
          <cell r="C185">
            <v>38774</v>
          </cell>
        </row>
        <row r="186">
          <cell r="A186" t="str">
            <v>Sandviken</v>
          </cell>
          <cell r="B186">
            <v>149919</v>
          </cell>
          <cell r="C186">
            <v>79840</v>
          </cell>
        </row>
        <row r="187">
          <cell r="A187" t="str">
            <v>Sigtuna</v>
          </cell>
          <cell r="B187">
            <v>166440</v>
          </cell>
          <cell r="C187">
            <v>99752</v>
          </cell>
        </row>
        <row r="188">
          <cell r="A188" t="str">
            <v>Simrishamn</v>
          </cell>
          <cell r="B188">
            <v>138630</v>
          </cell>
          <cell r="C188">
            <v>50711</v>
          </cell>
        </row>
        <row r="189">
          <cell r="A189" t="str">
            <v>Sjöbo</v>
          </cell>
          <cell r="B189">
            <v>112507</v>
          </cell>
          <cell r="C189">
            <v>35986</v>
          </cell>
        </row>
        <row r="190">
          <cell r="A190" t="str">
            <v>Skara</v>
          </cell>
          <cell r="B190">
            <v>93396</v>
          </cell>
          <cell r="C190">
            <v>57705</v>
          </cell>
        </row>
        <row r="191">
          <cell r="A191" t="str">
            <v>Skellefteå</v>
          </cell>
          <cell r="B191">
            <v>426059</v>
          </cell>
          <cell r="C191">
            <v>175572</v>
          </cell>
        </row>
        <row r="192">
          <cell r="A192" t="str">
            <v>Skinnskatteberg</v>
          </cell>
          <cell r="B192" t="str">
            <v>-</v>
          </cell>
          <cell r="C192" t="str">
            <v>-</v>
          </cell>
        </row>
        <row r="193">
          <cell r="A193" t="str">
            <v>Skurup</v>
          </cell>
          <cell r="B193">
            <v>87629</v>
          </cell>
          <cell r="C193">
            <v>51385</v>
          </cell>
        </row>
        <row r="194">
          <cell r="A194" t="str">
            <v>Skövde</v>
          </cell>
          <cell r="B194">
            <v>296005</v>
          </cell>
          <cell r="C194">
            <v>139672</v>
          </cell>
        </row>
        <row r="195">
          <cell r="A195" t="str">
            <v>Smedjebacken</v>
          </cell>
          <cell r="B195">
            <v>97889</v>
          </cell>
          <cell r="C195">
            <v>27619</v>
          </cell>
        </row>
        <row r="196">
          <cell r="A196" t="str">
            <v>Sollefteå</v>
          </cell>
          <cell r="B196">
            <v>111968</v>
          </cell>
          <cell r="C196">
            <v>19052</v>
          </cell>
        </row>
        <row r="197">
          <cell r="A197" t="str">
            <v>Sollentuna</v>
          </cell>
          <cell r="B197">
            <v>258294</v>
          </cell>
          <cell r="C197">
            <v>91312</v>
          </cell>
        </row>
        <row r="198">
          <cell r="A198" t="str">
            <v>Solna</v>
          </cell>
          <cell r="B198">
            <v>164246</v>
          </cell>
          <cell r="C198">
            <v>88918</v>
          </cell>
        </row>
        <row r="199">
          <cell r="A199" t="str">
            <v>Sorsele</v>
          </cell>
          <cell r="B199">
            <v>28537</v>
          </cell>
          <cell r="C199">
            <v>142</v>
          </cell>
        </row>
        <row r="200">
          <cell r="A200" t="str">
            <v>Sotenäs</v>
          </cell>
          <cell r="B200">
            <v>104446</v>
          </cell>
          <cell r="C200">
            <v>3262</v>
          </cell>
        </row>
        <row r="201">
          <cell r="A201" t="str">
            <v>Staffanstorp</v>
          </cell>
          <cell r="B201">
            <v>133662</v>
          </cell>
          <cell r="C201">
            <v>105088</v>
          </cell>
        </row>
        <row r="202">
          <cell r="A202" t="str">
            <v>Stenungsund</v>
          </cell>
          <cell r="B202">
            <v>104778</v>
          </cell>
          <cell r="C202">
            <v>65589</v>
          </cell>
        </row>
        <row r="203">
          <cell r="A203" t="str">
            <v>Stockholm</v>
          </cell>
          <cell r="B203">
            <v>1901437</v>
          </cell>
          <cell r="C203">
            <v>1079856</v>
          </cell>
        </row>
        <row r="204">
          <cell r="A204" t="str">
            <v>Storfors</v>
          </cell>
          <cell r="B204">
            <v>34159</v>
          </cell>
          <cell r="C204">
            <v>6703</v>
          </cell>
        </row>
        <row r="205">
          <cell r="A205" t="str">
            <v>Storuman</v>
          </cell>
          <cell r="B205">
            <v>53499</v>
          </cell>
          <cell r="C205">
            <v>2169</v>
          </cell>
        </row>
        <row r="206">
          <cell r="A206" t="str">
            <v>Strängnäs</v>
          </cell>
          <cell r="B206">
            <v>135037</v>
          </cell>
          <cell r="C206">
            <v>73711</v>
          </cell>
        </row>
        <row r="207">
          <cell r="A207" t="str">
            <v>Strömstad</v>
          </cell>
          <cell r="B207">
            <v>48910</v>
          </cell>
          <cell r="C207">
            <v>26349</v>
          </cell>
        </row>
        <row r="208">
          <cell r="A208" t="str">
            <v>Strömsund</v>
          </cell>
          <cell r="B208">
            <v>69566</v>
          </cell>
          <cell r="C208">
            <v>5134</v>
          </cell>
        </row>
        <row r="209">
          <cell r="A209" t="str">
            <v>Sundbyberg</v>
          </cell>
          <cell r="B209">
            <v>81621</v>
          </cell>
          <cell r="C209">
            <v>38990</v>
          </cell>
        </row>
        <row r="210">
          <cell r="A210" t="str">
            <v>Sundsvall</v>
          </cell>
          <cell r="B210">
            <v>435431</v>
          </cell>
          <cell r="C210">
            <v>192809</v>
          </cell>
        </row>
        <row r="211">
          <cell r="A211" t="str">
            <v>Sunne</v>
          </cell>
          <cell r="B211">
            <v>76159</v>
          </cell>
          <cell r="C211">
            <v>27190</v>
          </cell>
        </row>
        <row r="212">
          <cell r="A212" t="str">
            <v>Surahammar</v>
          </cell>
          <cell r="B212">
            <v>81317</v>
          </cell>
          <cell r="C212" t="str">
            <v>-</v>
          </cell>
        </row>
        <row r="213">
          <cell r="A213" t="str">
            <v>Svalöv</v>
          </cell>
          <cell r="B213">
            <v>74507</v>
          </cell>
          <cell r="C213">
            <v>33930</v>
          </cell>
        </row>
        <row r="214">
          <cell r="A214" t="str">
            <v>Svedala</v>
          </cell>
          <cell r="B214">
            <v>111721</v>
          </cell>
          <cell r="C214">
            <v>72022</v>
          </cell>
        </row>
        <row r="215">
          <cell r="A215" t="str">
            <v>Svenljunga</v>
          </cell>
          <cell r="B215">
            <v>75168</v>
          </cell>
          <cell r="C215">
            <v>33587</v>
          </cell>
        </row>
        <row r="216">
          <cell r="A216" t="str">
            <v>Säffle</v>
          </cell>
          <cell r="B216">
            <v>104837</v>
          </cell>
          <cell r="C216">
            <v>45318</v>
          </cell>
        </row>
        <row r="217">
          <cell r="A217" t="str">
            <v>Säter</v>
          </cell>
          <cell r="B217">
            <v>105565</v>
          </cell>
          <cell r="C217">
            <v>18463</v>
          </cell>
        </row>
        <row r="218">
          <cell r="A218" t="str">
            <v>Sävsjö</v>
          </cell>
          <cell r="B218">
            <v>91699</v>
          </cell>
          <cell r="C218">
            <v>43174</v>
          </cell>
        </row>
        <row r="219">
          <cell r="A219" t="str">
            <v>Söderhamn</v>
          </cell>
          <cell r="B219">
            <v>169099</v>
          </cell>
          <cell r="C219">
            <v>49220</v>
          </cell>
        </row>
        <row r="220">
          <cell r="A220" t="str">
            <v>Söderköping</v>
          </cell>
          <cell r="B220">
            <v>52728</v>
          </cell>
          <cell r="C220">
            <v>20727</v>
          </cell>
        </row>
        <row r="221">
          <cell r="A221" t="str">
            <v>Södertälje</v>
          </cell>
          <cell r="B221">
            <v>398289</v>
          </cell>
          <cell r="C221">
            <v>258534</v>
          </cell>
        </row>
        <row r="222">
          <cell r="A222" t="str">
            <v>Sölvesborg</v>
          </cell>
          <cell r="B222">
            <v>104840</v>
          </cell>
          <cell r="C222">
            <v>59403</v>
          </cell>
        </row>
        <row r="223">
          <cell r="A223" t="str">
            <v>Tanum</v>
          </cell>
          <cell r="B223">
            <v>46546</v>
          </cell>
          <cell r="C223">
            <v>4667</v>
          </cell>
        </row>
        <row r="224">
          <cell r="A224" t="str">
            <v>Tibro</v>
          </cell>
          <cell r="B224">
            <v>83000</v>
          </cell>
          <cell r="C224">
            <v>47266</v>
          </cell>
        </row>
        <row r="225">
          <cell r="A225" t="str">
            <v>Tidaholm</v>
          </cell>
          <cell r="B225">
            <v>65969</v>
          </cell>
          <cell r="C225">
            <v>15232</v>
          </cell>
        </row>
        <row r="226">
          <cell r="A226" t="str">
            <v>Tierp</v>
          </cell>
          <cell r="B226">
            <v>122374</v>
          </cell>
          <cell r="C226">
            <v>43302</v>
          </cell>
        </row>
        <row r="227">
          <cell r="A227" t="str">
            <v>Timrå</v>
          </cell>
          <cell r="B227">
            <v>136830</v>
          </cell>
          <cell r="C227">
            <v>33748</v>
          </cell>
        </row>
        <row r="228">
          <cell r="A228" t="str">
            <v>Tingsryd</v>
          </cell>
          <cell r="B228">
            <v>89681</v>
          </cell>
          <cell r="C228">
            <v>54650</v>
          </cell>
        </row>
        <row r="229">
          <cell r="A229" t="str">
            <v>Tjörn</v>
          </cell>
          <cell r="B229">
            <v>486</v>
          </cell>
          <cell r="C229">
            <v>11759</v>
          </cell>
        </row>
        <row r="230">
          <cell r="A230" t="str">
            <v>Tomelilla</v>
          </cell>
          <cell r="B230">
            <v>69424</v>
          </cell>
          <cell r="C230">
            <v>23397</v>
          </cell>
        </row>
        <row r="231">
          <cell r="A231" t="str">
            <v>Torsby</v>
          </cell>
          <cell r="B231">
            <v>77593</v>
          </cell>
          <cell r="C231">
            <v>13054</v>
          </cell>
        </row>
        <row r="232">
          <cell r="A232" t="str">
            <v>Torsås</v>
          </cell>
          <cell r="B232">
            <v>48592</v>
          </cell>
          <cell r="C232">
            <v>18425</v>
          </cell>
        </row>
        <row r="233">
          <cell r="A233" t="str">
            <v>Tranemo</v>
          </cell>
          <cell r="B233">
            <v>81453</v>
          </cell>
          <cell r="C233">
            <v>43960</v>
          </cell>
        </row>
        <row r="234">
          <cell r="A234" t="str">
            <v>Tranås</v>
          </cell>
          <cell r="B234">
            <v>121301</v>
          </cell>
          <cell r="C234">
            <v>67239</v>
          </cell>
        </row>
        <row r="235">
          <cell r="A235" t="str">
            <v>Trelleborg</v>
          </cell>
          <cell r="B235">
            <v>194423</v>
          </cell>
          <cell r="C235">
            <v>125089</v>
          </cell>
        </row>
        <row r="236">
          <cell r="A236" t="str">
            <v>Trollhättan</v>
          </cell>
          <cell r="B236">
            <v>272667</v>
          </cell>
          <cell r="C236">
            <v>150418</v>
          </cell>
        </row>
        <row r="237">
          <cell r="A237" t="str">
            <v>Trosa</v>
          </cell>
          <cell r="B237">
            <v>88656</v>
          </cell>
          <cell r="C237">
            <v>39496</v>
          </cell>
        </row>
        <row r="238">
          <cell r="A238" t="str">
            <v>Tyresö</v>
          </cell>
          <cell r="B238">
            <v>229815</v>
          </cell>
          <cell r="C238">
            <v>84285</v>
          </cell>
        </row>
        <row r="239">
          <cell r="A239" t="str">
            <v>Täby</v>
          </cell>
          <cell r="B239">
            <v>290886</v>
          </cell>
          <cell r="C239">
            <v>169149</v>
          </cell>
        </row>
        <row r="240">
          <cell r="A240" t="str">
            <v>Töreboda</v>
          </cell>
          <cell r="B240">
            <v>50878</v>
          </cell>
          <cell r="C240">
            <v>23390</v>
          </cell>
        </row>
        <row r="241">
          <cell r="A241" t="str">
            <v>Uddevalla</v>
          </cell>
          <cell r="B241">
            <v>217524</v>
          </cell>
          <cell r="C241">
            <v>105882</v>
          </cell>
        </row>
        <row r="242">
          <cell r="A242" t="str">
            <v>Ulricehamn</v>
          </cell>
          <cell r="B242">
            <v>142603</v>
          </cell>
          <cell r="C242">
            <v>115882</v>
          </cell>
        </row>
        <row r="243">
          <cell r="A243" t="str">
            <v>Umeå</v>
          </cell>
          <cell r="B243">
            <v>468875</v>
          </cell>
          <cell r="C243">
            <v>276841</v>
          </cell>
        </row>
        <row r="244">
          <cell r="A244" t="str">
            <v>Upplands Väsby</v>
          </cell>
          <cell r="B244">
            <v>164475</v>
          </cell>
          <cell r="C244">
            <v>130429</v>
          </cell>
        </row>
        <row r="245">
          <cell r="A245" t="str">
            <v>Upplands-Bro</v>
          </cell>
          <cell r="B245">
            <v>142634</v>
          </cell>
          <cell r="C245">
            <v>75221</v>
          </cell>
        </row>
        <row r="246">
          <cell r="A246" t="str">
            <v>Uppsala</v>
          </cell>
          <cell r="B246">
            <v>524405</v>
          </cell>
          <cell r="C246">
            <v>393125</v>
          </cell>
        </row>
        <row r="247">
          <cell r="A247" t="str">
            <v>Uppvidinge</v>
          </cell>
          <cell r="B247">
            <v>93398</v>
          </cell>
          <cell r="C247" t="str">
            <v>-</v>
          </cell>
        </row>
        <row r="248">
          <cell r="A248" t="str">
            <v>Vadstena</v>
          </cell>
          <cell r="B248">
            <v>48406</v>
          </cell>
          <cell r="C248">
            <v>24941</v>
          </cell>
        </row>
        <row r="249">
          <cell r="A249" t="str">
            <v>Vaggeryd</v>
          </cell>
          <cell r="B249">
            <v>127705</v>
          </cell>
          <cell r="C249">
            <v>65531</v>
          </cell>
        </row>
        <row r="250">
          <cell r="A250" t="str">
            <v>Valdemarsvik</v>
          </cell>
          <cell r="B250">
            <v>43467</v>
          </cell>
          <cell r="C250">
            <v>5047</v>
          </cell>
        </row>
        <row r="251">
          <cell r="A251" t="str">
            <v>Vallentuna</v>
          </cell>
          <cell r="B251">
            <v>113609</v>
          </cell>
          <cell r="C251">
            <v>70215</v>
          </cell>
        </row>
        <row r="252">
          <cell r="A252" t="str">
            <v>Vansbro</v>
          </cell>
          <cell r="B252">
            <v>45207</v>
          </cell>
          <cell r="C252">
            <v>2939</v>
          </cell>
        </row>
        <row r="253">
          <cell r="A253" t="str">
            <v>Vara</v>
          </cell>
          <cell r="B253">
            <v>84810</v>
          </cell>
          <cell r="C253">
            <v>42607</v>
          </cell>
        </row>
        <row r="254">
          <cell r="A254" t="str">
            <v>Varberg</v>
          </cell>
          <cell r="B254">
            <v>200629</v>
          </cell>
          <cell r="C254">
            <v>159379</v>
          </cell>
        </row>
        <row r="255">
          <cell r="A255" t="str">
            <v>Vaxholm</v>
          </cell>
          <cell r="B255">
            <v>32768</v>
          </cell>
          <cell r="C255">
            <v>10989</v>
          </cell>
        </row>
        <row r="256">
          <cell r="A256" t="str">
            <v>Vellinge</v>
          </cell>
          <cell r="B256">
            <v>131830</v>
          </cell>
          <cell r="C256">
            <v>117302</v>
          </cell>
        </row>
        <row r="257">
          <cell r="A257" t="str">
            <v>Vetlanda</v>
          </cell>
          <cell r="B257">
            <v>191647</v>
          </cell>
          <cell r="C257">
            <v>83661</v>
          </cell>
        </row>
        <row r="258">
          <cell r="A258" t="str">
            <v>Vilhelmina</v>
          </cell>
          <cell r="B258">
            <v>44310</v>
          </cell>
          <cell r="C258" t="str">
            <v>-</v>
          </cell>
        </row>
        <row r="259">
          <cell r="A259" t="str">
            <v>Vimmerby</v>
          </cell>
          <cell r="B259">
            <v>126487</v>
          </cell>
          <cell r="C259">
            <v>39729</v>
          </cell>
        </row>
        <row r="260">
          <cell r="A260" t="str">
            <v>Vindeln</v>
          </cell>
          <cell r="B260">
            <v>42055</v>
          </cell>
          <cell r="C260">
            <v>3959</v>
          </cell>
        </row>
        <row r="261">
          <cell r="A261" t="str">
            <v>Vingåker</v>
          </cell>
          <cell r="B261">
            <v>54454</v>
          </cell>
          <cell r="C261">
            <v>8569</v>
          </cell>
        </row>
        <row r="262">
          <cell r="A262" t="str">
            <v>Vänersborg</v>
          </cell>
          <cell r="B262">
            <v>174595</v>
          </cell>
          <cell r="C262">
            <v>122861</v>
          </cell>
        </row>
        <row r="263">
          <cell r="A263" t="str">
            <v>Vännäs</v>
          </cell>
          <cell r="B263">
            <v>50090</v>
          </cell>
          <cell r="C263">
            <v>17809</v>
          </cell>
        </row>
        <row r="264">
          <cell r="A264" t="str">
            <v>Värmdö</v>
          </cell>
          <cell r="B264">
            <v>43736</v>
          </cell>
          <cell r="C264">
            <v>50447</v>
          </cell>
        </row>
        <row r="265">
          <cell r="A265" t="str">
            <v>Värnamo</v>
          </cell>
          <cell r="B265">
            <v>126642</v>
          </cell>
          <cell r="C265">
            <v>125337</v>
          </cell>
        </row>
        <row r="266">
          <cell r="A266" t="str">
            <v>Västervik</v>
          </cell>
          <cell r="B266">
            <v>282698</v>
          </cell>
          <cell r="C266">
            <v>99652</v>
          </cell>
        </row>
        <row r="267">
          <cell r="A267" t="str">
            <v>Västerås</v>
          </cell>
          <cell r="B267">
            <v>538033</v>
          </cell>
          <cell r="C267">
            <v>398661</v>
          </cell>
        </row>
        <row r="268">
          <cell r="A268" t="str">
            <v>Växjö</v>
          </cell>
          <cell r="B268">
            <v>440659</v>
          </cell>
          <cell r="C268">
            <v>236493</v>
          </cell>
        </row>
        <row r="269">
          <cell r="A269" t="str">
            <v>Vårgårda</v>
          </cell>
          <cell r="B269">
            <v>40009</v>
          </cell>
          <cell r="C269">
            <v>19801</v>
          </cell>
        </row>
        <row r="270">
          <cell r="A270" t="str">
            <v>Ydre</v>
          </cell>
          <cell r="B270">
            <v>22387</v>
          </cell>
          <cell r="C270">
            <v>5050</v>
          </cell>
        </row>
        <row r="271">
          <cell r="A271" t="str">
            <v>Ystad</v>
          </cell>
          <cell r="B271">
            <v>190892</v>
          </cell>
          <cell r="C271">
            <v>97768</v>
          </cell>
        </row>
        <row r="272">
          <cell r="A272" t="str">
            <v>Älmhult</v>
          </cell>
          <cell r="B272">
            <v>127728</v>
          </cell>
          <cell r="C272">
            <v>49341</v>
          </cell>
        </row>
        <row r="273">
          <cell r="A273" t="str">
            <v>Älvdalen</v>
          </cell>
          <cell r="B273">
            <v>68945</v>
          </cell>
          <cell r="C273" t="str">
            <v>-</v>
          </cell>
        </row>
        <row r="274">
          <cell r="A274" t="str">
            <v>Älvkarleby</v>
          </cell>
          <cell r="B274">
            <v>27904</v>
          </cell>
          <cell r="C274">
            <v>501</v>
          </cell>
        </row>
        <row r="275">
          <cell r="A275" t="str">
            <v>Älvsbyn</v>
          </cell>
          <cell r="B275">
            <v>68642</v>
          </cell>
          <cell r="C275">
            <v>12347</v>
          </cell>
        </row>
        <row r="276">
          <cell r="A276" t="str">
            <v>Ängelholm</v>
          </cell>
          <cell r="B276">
            <v>235511</v>
          </cell>
          <cell r="C276">
            <v>139794</v>
          </cell>
        </row>
        <row r="277">
          <cell r="A277" t="str">
            <v>Åmål</v>
          </cell>
          <cell r="B277">
            <v>96076</v>
          </cell>
          <cell r="C277">
            <v>30140</v>
          </cell>
        </row>
        <row r="278">
          <cell r="A278" t="str">
            <v>Ånge</v>
          </cell>
          <cell r="B278">
            <v>41253</v>
          </cell>
          <cell r="C278">
            <v>1337</v>
          </cell>
        </row>
        <row r="279">
          <cell r="A279" t="str">
            <v>Åre</v>
          </cell>
          <cell r="B279">
            <v>35379</v>
          </cell>
          <cell r="C279">
            <v>1499</v>
          </cell>
        </row>
        <row r="280">
          <cell r="A280" t="str">
            <v>Årjäng</v>
          </cell>
          <cell r="B280">
            <v>48927</v>
          </cell>
          <cell r="C280">
            <v>19606</v>
          </cell>
        </row>
        <row r="281">
          <cell r="A281" t="str">
            <v>Åsele</v>
          </cell>
          <cell r="B281">
            <v>32014</v>
          </cell>
          <cell r="C281">
            <v>1062</v>
          </cell>
        </row>
        <row r="282">
          <cell r="A282" t="str">
            <v>Åstorp</v>
          </cell>
          <cell r="B282">
            <v>117359</v>
          </cell>
          <cell r="C282">
            <v>44036</v>
          </cell>
        </row>
        <row r="283">
          <cell r="A283" t="str">
            <v>Åtvidaberg</v>
          </cell>
          <cell r="B283">
            <v>78841</v>
          </cell>
          <cell r="C283">
            <v>31785</v>
          </cell>
        </row>
        <row r="284">
          <cell r="A284" t="str">
            <v>Öckerö</v>
          </cell>
          <cell r="B284">
            <v>87247</v>
          </cell>
          <cell r="C284">
            <v>19245</v>
          </cell>
        </row>
        <row r="285">
          <cell r="A285" t="str">
            <v>Ödeshög</v>
          </cell>
          <cell r="B285">
            <v>38091</v>
          </cell>
          <cell r="C285">
            <v>11310</v>
          </cell>
        </row>
        <row r="286">
          <cell r="A286" t="str">
            <v>Örebro</v>
          </cell>
          <cell r="B286">
            <v>458518</v>
          </cell>
          <cell r="C286">
            <v>336410</v>
          </cell>
        </row>
        <row r="287">
          <cell r="A287" t="str">
            <v>Örkelljunga</v>
          </cell>
          <cell r="B287">
            <v>76877</v>
          </cell>
          <cell r="C287">
            <v>48663</v>
          </cell>
        </row>
        <row r="288">
          <cell r="A288" t="str">
            <v>Örnsköldsvik</v>
          </cell>
          <cell r="B288">
            <v>366047</v>
          </cell>
          <cell r="C288">
            <v>81643</v>
          </cell>
        </row>
        <row r="289">
          <cell r="A289" t="str">
            <v>Östersund</v>
          </cell>
          <cell r="B289">
            <v>309627</v>
          </cell>
          <cell r="C289">
            <v>164833</v>
          </cell>
        </row>
        <row r="290">
          <cell r="A290" t="str">
            <v>Österåker</v>
          </cell>
          <cell r="B290">
            <v>86067</v>
          </cell>
          <cell r="C290">
            <v>80687</v>
          </cell>
        </row>
        <row r="291">
          <cell r="A291" t="str">
            <v>Östhammar</v>
          </cell>
          <cell r="B291">
            <v>133604</v>
          </cell>
          <cell r="C291">
            <v>624</v>
          </cell>
        </row>
        <row r="292">
          <cell r="A292" t="str">
            <v>Östra Göinge</v>
          </cell>
          <cell r="B292">
            <v>118881</v>
          </cell>
          <cell r="C292">
            <v>32661</v>
          </cell>
        </row>
        <row r="293">
          <cell r="A293" t="str">
            <v>Överkalix</v>
          </cell>
          <cell r="B293">
            <v>17209</v>
          </cell>
          <cell r="C293">
            <v>2535</v>
          </cell>
        </row>
        <row r="294">
          <cell r="A294" t="str">
            <v>Övertorneå</v>
          </cell>
          <cell r="B294">
            <v>27596</v>
          </cell>
          <cell r="C294">
            <v>5604</v>
          </cell>
        </row>
        <row r="295">
          <cell r="A295" t="str">
            <v>Riket</v>
          </cell>
          <cell r="B295">
            <v>43614881</v>
          </cell>
          <cell r="C295">
            <v>20837318</v>
          </cell>
        </row>
      </sheetData>
    </sheetDataSet>
  </externalBook>
</externalLink>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zoomScale="110" zoomScaleNormal="110" workbookViewId="0">
      <selection activeCell="J3" sqref="J3"/>
    </sheetView>
  </sheetViews>
  <sheetFormatPr defaultColWidth="9.109375" defaultRowHeight="14.4" x14ac:dyDescent="0.3"/>
  <cols>
    <col min="1" max="1" width="9.109375" style="8"/>
    <col min="2" max="2" width="43.5546875" style="8" customWidth="1"/>
    <col min="3" max="16384" width="9.109375" style="8"/>
  </cols>
  <sheetData>
    <row r="1" spans="1:14" ht="19.8" x14ac:dyDescent="0.3">
      <c r="A1" s="40" t="s">
        <v>338</v>
      </c>
      <c r="B1" s="40"/>
      <c r="C1" s="40"/>
      <c r="D1" s="40"/>
      <c r="E1" s="40"/>
      <c r="F1" s="40"/>
      <c r="G1" s="40"/>
      <c r="H1" s="40"/>
      <c r="I1" s="40"/>
      <c r="J1" s="40"/>
      <c r="K1" s="40"/>
      <c r="L1" s="15"/>
      <c r="M1" s="15"/>
      <c r="N1" s="15"/>
    </row>
    <row r="2" spans="1:14" ht="19.8" x14ac:dyDescent="0.3">
      <c r="A2" s="41" t="s">
        <v>378</v>
      </c>
      <c r="B2" s="41"/>
      <c r="C2" s="41"/>
      <c r="D2" s="41"/>
      <c r="E2" s="41"/>
      <c r="F2" s="41"/>
      <c r="G2" s="41"/>
      <c r="H2" s="41"/>
      <c r="I2" s="41"/>
      <c r="J2" s="41"/>
      <c r="K2" s="41"/>
      <c r="L2" s="15"/>
      <c r="M2" s="15"/>
      <c r="N2" s="15"/>
    </row>
    <row r="3" spans="1:14" ht="15.6" x14ac:dyDescent="0.3">
      <c r="A3" s="42" t="s">
        <v>379</v>
      </c>
      <c r="B3" s="42"/>
      <c r="C3" s="42"/>
      <c r="D3" s="42"/>
      <c r="E3" s="42"/>
      <c r="F3" s="42"/>
      <c r="G3" s="42"/>
      <c r="H3" s="42"/>
      <c r="I3" s="42"/>
      <c r="J3" s="42"/>
      <c r="K3" s="42"/>
      <c r="L3" s="15"/>
      <c r="M3" s="15"/>
      <c r="N3" s="15"/>
    </row>
    <row r="30" spans="1:2" x14ac:dyDescent="0.3">
      <c r="A30" s="68"/>
      <c r="B30" s="43" t="s">
        <v>339</v>
      </c>
    </row>
    <row r="31" spans="1:2" ht="15" thickBot="1" x14ac:dyDescent="0.35"/>
    <row r="32" spans="1:2" ht="24.9" customHeight="1" thickTop="1" thickBot="1" x14ac:dyDescent="0.35">
      <c r="B32" s="65" t="s">
        <v>340</v>
      </c>
    </row>
    <row r="33" spans="2:2" ht="15.6" thickTop="1" thickBot="1" x14ac:dyDescent="0.35"/>
    <row r="34" spans="2:2" ht="24.9" customHeight="1" thickTop="1" thickBot="1" x14ac:dyDescent="0.35">
      <c r="B34" s="66" t="s">
        <v>341</v>
      </c>
    </row>
    <row r="35" spans="2:2" ht="15.6" thickTop="1" thickBot="1" x14ac:dyDescent="0.35">
      <c r="B35" s="64"/>
    </row>
    <row r="36" spans="2:2" ht="24.9" customHeight="1" thickTop="1" thickBot="1" x14ac:dyDescent="0.35">
      <c r="B36" s="67" t="s">
        <v>342</v>
      </c>
    </row>
    <row r="37" spans="2:2" ht="15" thickTop="1" x14ac:dyDescent="0.3"/>
  </sheetData>
  <hyperlinks>
    <hyperlink ref="B34:F34" location="'Samtliga resultat för inmatning'!A1" display="Samtliga resultat för inmatning" xr:uid="{00000000-0004-0000-0000-000001000000}"/>
    <hyperlink ref="B36:F37" location="'Bilaga - Nyckeltalslista'!A1" display="Bilaga: Nyckeltalslista" xr:uid="{00000000-0004-0000-0000-000002000000}"/>
    <hyperlink ref="B32" location="Ifyllnadsformulär!A1" display="Gatustatistik: Ifyllnad av data" xr:uid="{3455A6DD-8A88-45D5-9AAA-0C05573F6581}"/>
    <hyperlink ref="B34" location="'Samtliga resultat för inmatning'!A1" display="Samtliga resultat för inmatning" xr:uid="{A0E312F2-1897-40AC-BC80-2125D2BB3C51}"/>
    <hyperlink ref="B36" location="'Bilaga - Nyckeltalslista'!A1" display="Bilaga: Nyckeltalslista" xr:uid="{28A472F4-3500-43BB-81E8-7C5FBC4E5C96}"/>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5"/>
  <sheetViews>
    <sheetView tabSelected="1" topLeftCell="B1" zoomScale="115" zoomScaleNormal="115" workbookViewId="0">
      <selection activeCell="E36" sqref="E36"/>
    </sheetView>
  </sheetViews>
  <sheetFormatPr defaultColWidth="9.109375" defaultRowHeight="14.4" x14ac:dyDescent="0.3"/>
  <cols>
    <col min="1" max="1" width="69.5546875" style="3" customWidth="1"/>
    <col min="2" max="2" width="19.33203125" style="3" customWidth="1"/>
    <col min="3" max="3" width="17.88671875" style="3" customWidth="1"/>
    <col min="4" max="4" width="11.5546875" style="3" customWidth="1"/>
    <col min="5" max="16384" width="9.109375" style="3"/>
  </cols>
  <sheetData>
    <row r="1" spans="1:5" ht="31.5" customHeight="1" x14ac:dyDescent="0.3">
      <c r="A1" s="33" t="s">
        <v>378</v>
      </c>
      <c r="B1" s="24"/>
    </row>
    <row r="2" spans="1:5" ht="23.1" customHeight="1" x14ac:dyDescent="0.3">
      <c r="B2" s="19"/>
      <c r="C2" s="34"/>
      <c r="D2" s="19"/>
    </row>
    <row r="3" spans="1:5" s="5" customFormat="1" ht="23.25" customHeight="1" x14ac:dyDescent="0.3">
      <c r="A3" s="4" t="s">
        <v>333</v>
      </c>
      <c r="B3" s="44"/>
      <c r="C3" s="34"/>
      <c r="D3" s="22"/>
    </row>
    <row r="4" spans="1:5" x14ac:dyDescent="0.3">
      <c r="A4" s="6" t="s">
        <v>358</v>
      </c>
      <c r="B4" s="45" t="str">
        <f>IF(B3="","",(VLOOKUP(B3,NVDB!A:C,3,FALSE)))</f>
        <v/>
      </c>
      <c r="C4" s="34"/>
      <c r="D4" s="19"/>
    </row>
    <row r="5" spans="1:5" x14ac:dyDescent="0.3">
      <c r="A5" s="6" t="s">
        <v>293</v>
      </c>
      <c r="B5" s="45" t="str">
        <f>IF(B3="","",(VLOOKUP(B3,NVDB!D:F,3,FALSE)))</f>
        <v/>
      </c>
      <c r="C5" s="19"/>
      <c r="D5" s="19"/>
    </row>
    <row r="6" spans="1:5" x14ac:dyDescent="0.3">
      <c r="B6" s="19"/>
      <c r="C6" s="19"/>
      <c r="D6" s="19"/>
    </row>
    <row r="8" spans="1:5" ht="21" customHeight="1" x14ac:dyDescent="0.3">
      <c r="A8" s="35" t="s">
        <v>307</v>
      </c>
      <c r="B8" s="50"/>
      <c r="C8" s="36" t="s">
        <v>308</v>
      </c>
    </row>
    <row r="9" spans="1:5" ht="132" customHeight="1" x14ac:dyDescent="0.3"/>
    <row r="10" spans="1:5" x14ac:dyDescent="0.3">
      <c r="A10" s="30" t="s">
        <v>347</v>
      </c>
      <c r="B10" s="23"/>
      <c r="C10" s="31" t="s">
        <v>344</v>
      </c>
    </row>
    <row r="11" spans="1:5" s="19" customFormat="1" ht="33" customHeight="1" x14ac:dyDescent="0.3">
      <c r="A11" s="26" t="s">
        <v>382</v>
      </c>
      <c r="B11" s="46"/>
      <c r="C11" s="27"/>
      <c r="E11" s="20" t="str">
        <f>IF(OR(C12+C13=C11,C12="",C13=""),"","OBS - värdet på rad 12 och 13 summerar inte till rad 11!")</f>
        <v/>
      </c>
    </row>
    <row r="12" spans="1:5" s="19" customFormat="1" ht="27" customHeight="1" x14ac:dyDescent="0.3">
      <c r="A12" s="47" t="s">
        <v>372</v>
      </c>
      <c r="B12" s="46"/>
      <c r="C12" s="29"/>
    </row>
    <row r="13" spans="1:5" s="19" customFormat="1" ht="27" customHeight="1" thickBot="1" x14ac:dyDescent="0.35">
      <c r="A13" s="48" t="s">
        <v>328</v>
      </c>
      <c r="B13" s="46"/>
      <c r="C13" s="29"/>
    </row>
    <row r="14" spans="1:5" s="19" customFormat="1" x14ac:dyDescent="0.3">
      <c r="A14" s="57" t="s">
        <v>348</v>
      </c>
      <c r="B14" s="58" t="s">
        <v>380</v>
      </c>
      <c r="C14" s="38"/>
    </row>
    <row r="15" spans="1:5" s="19" customFormat="1" ht="21.75" customHeight="1" x14ac:dyDescent="0.3">
      <c r="A15" s="25" t="s">
        <v>355</v>
      </c>
      <c r="B15" s="59" t="str">
        <f>_xlfn.IFNA(VLOOKUP($B$3,'Föregående år'!$A$2:$L$291,4,FALSE),"")</f>
        <v/>
      </c>
      <c r="C15" s="39" t="str">
        <f>'Samtliga resultat för inmatning'!C10</f>
        <v/>
      </c>
      <c r="E15" s="61" t="str">
        <f>IF(C15="","",IF(OR(C15&gt;B15*1.1,C15&lt;B15*0.9),"Stor skillnad mot föregående år, kontrollera värdet",""))</f>
        <v/>
      </c>
    </row>
    <row r="16" spans="1:5" s="19" customFormat="1" ht="21.75" customHeight="1" x14ac:dyDescent="0.3">
      <c r="A16" s="54" t="s">
        <v>356</v>
      </c>
      <c r="B16" s="59" t="str">
        <f>_xlfn.IFNA(VLOOKUP($B$3,'Föregående år'!$A$2:$L$291,9,FALSE),"")</f>
        <v/>
      </c>
      <c r="C16" s="55" t="str">
        <f>'Samtliga resultat för inmatning'!C12</f>
        <v/>
      </c>
      <c r="E16" s="61" t="str">
        <f t="shared" ref="E16:E17" si="0">IF(C16="","",IF(OR(C16&gt;B16*1.1,C16&lt;B16*0.9),"Stor skillnad mot föregående år, kontrollera värdet",""))</f>
        <v/>
      </c>
    </row>
    <row r="17" spans="1:5" s="19" customFormat="1" ht="21.75" customHeight="1" x14ac:dyDescent="0.3">
      <c r="A17" s="25" t="s">
        <v>357</v>
      </c>
      <c r="B17" s="59" t="str">
        <f>_xlfn.IFNA(VLOOKUP($B$3,'Föregående år'!$A$2:$L$291,10,FALSE),"")</f>
        <v/>
      </c>
      <c r="C17" s="39" t="str">
        <f>'Samtliga resultat för inmatning'!C14</f>
        <v/>
      </c>
      <c r="E17" s="61" t="str">
        <f t="shared" si="0"/>
        <v/>
      </c>
    </row>
    <row r="18" spans="1:5" s="19" customFormat="1" ht="88.5" customHeight="1" x14ac:dyDescent="0.3">
      <c r="A18" s="3"/>
      <c r="B18" s="3"/>
      <c r="C18" s="3"/>
    </row>
    <row r="19" spans="1:5" s="19" customFormat="1" x14ac:dyDescent="0.3">
      <c r="A19" s="30" t="s">
        <v>320</v>
      </c>
      <c r="B19" s="23"/>
      <c r="C19" s="31" t="s">
        <v>353</v>
      </c>
    </row>
    <row r="20" spans="1:5" s="19" customFormat="1" ht="33" customHeight="1" x14ac:dyDescent="0.3">
      <c r="A20" s="26" t="s">
        <v>373</v>
      </c>
      <c r="B20" s="46"/>
      <c r="C20" s="70"/>
      <c r="D20" s="21" t="str">
        <f>IF(C20&gt;6,"             Inmatat värde är ovanligt högt, bör kontrolleras","")</f>
        <v/>
      </c>
    </row>
    <row r="21" spans="1:5" s="19" customFormat="1" ht="33" customHeight="1" thickBot="1" x14ac:dyDescent="0.35">
      <c r="A21" s="49" t="s">
        <v>335</v>
      </c>
      <c r="B21" s="53"/>
      <c r="C21" s="70"/>
      <c r="D21" s="21" t="str">
        <f>IF(C21&gt;6,"             Inmatat värde är ovanligt högt, bör kontrolleras","")</f>
        <v/>
      </c>
    </row>
    <row r="22" spans="1:5" s="19" customFormat="1" x14ac:dyDescent="0.3">
      <c r="A22" s="57" t="s">
        <v>348</v>
      </c>
      <c r="B22" s="58" t="s">
        <v>380</v>
      </c>
      <c r="C22" s="38"/>
    </row>
    <row r="23" spans="1:5" s="19" customFormat="1" ht="21.75" customHeight="1" x14ac:dyDescent="0.3">
      <c r="A23" s="25" t="s">
        <v>351</v>
      </c>
      <c r="B23" s="59" t="str">
        <f>_xlfn.IFNA(VLOOKUP($B$3,'Föregående år'!$A$2:$L$291,6,FALSE),"")</f>
        <v/>
      </c>
      <c r="C23" s="28" t="str">
        <f>'Samtliga resultat för inmatning'!C4</f>
        <v/>
      </c>
      <c r="E23" s="61" t="str">
        <f>IF(C23="","",IF(OR(C23&gt;B23*1.2,C23&lt;B23*0.8),"Stor skillnad mot föregående år, kontrollera värdet",""))</f>
        <v/>
      </c>
    </row>
    <row r="24" spans="1:5" s="19" customFormat="1" ht="21.75" customHeight="1" x14ac:dyDescent="0.3">
      <c r="A24" s="25" t="s">
        <v>352</v>
      </c>
      <c r="B24" s="59" t="str">
        <f>_xlfn.IFNA(VLOOKUP($B$3,'Föregående år'!$A$2:$L$291,7,FALSE),"")</f>
        <v/>
      </c>
      <c r="C24" s="28" t="str">
        <f>'Samtliga resultat för inmatning'!C6</f>
        <v/>
      </c>
      <c r="E24" s="61" t="str">
        <f>IF(C24="","",IF(OR(C24&gt;B24*1.2,C24&lt;B24*0.8),"Stor skillnad mot föregående år, kontrollera värdet",""))</f>
        <v/>
      </c>
    </row>
    <row r="25" spans="1:5" s="19" customFormat="1" ht="114" customHeight="1" x14ac:dyDescent="0.3">
      <c r="A25" s="3"/>
      <c r="B25" s="3"/>
      <c r="C25" s="3"/>
    </row>
    <row r="26" spans="1:5" s="19" customFormat="1" x14ac:dyDescent="0.3">
      <c r="A26" s="30" t="s">
        <v>309</v>
      </c>
      <c r="B26" s="23"/>
      <c r="C26" s="31" t="s">
        <v>344</v>
      </c>
    </row>
    <row r="27" spans="1:5" s="19" customFormat="1" ht="33" customHeight="1" x14ac:dyDescent="0.3">
      <c r="A27" s="26" t="s">
        <v>377</v>
      </c>
      <c r="B27" s="52"/>
      <c r="C27" s="27"/>
      <c r="E27" s="20" t="str">
        <f>IF(OR(C28+C29=C27,C28="",C29=""),"","OBS - värdet på rad 28 och 29 summerar inte till rad 27!")</f>
        <v/>
      </c>
    </row>
    <row r="28" spans="1:5" s="19" customFormat="1" ht="27" customHeight="1" x14ac:dyDescent="0.3">
      <c r="A28" s="47" t="s">
        <v>374</v>
      </c>
      <c r="B28" s="46"/>
      <c r="C28" s="29"/>
    </row>
    <row r="29" spans="1:5" s="19" customFormat="1" ht="29.25" customHeight="1" x14ac:dyDescent="0.3">
      <c r="A29" s="47" t="s">
        <v>327</v>
      </c>
      <c r="B29" s="46"/>
      <c r="C29" s="29"/>
    </row>
    <row r="30" spans="1:5" s="19" customFormat="1" ht="33" customHeight="1" thickBot="1" x14ac:dyDescent="0.35">
      <c r="A30" s="51" t="s">
        <v>337</v>
      </c>
      <c r="B30" s="46"/>
      <c r="C30" s="27"/>
    </row>
    <row r="31" spans="1:5" s="19" customFormat="1" x14ac:dyDescent="0.3">
      <c r="A31" s="57" t="s">
        <v>348</v>
      </c>
      <c r="B31" s="58" t="s">
        <v>380</v>
      </c>
      <c r="C31" s="38"/>
    </row>
    <row r="32" spans="1:5" s="19" customFormat="1" ht="21.75" customHeight="1" x14ac:dyDescent="0.3">
      <c r="A32" s="25" t="s">
        <v>349</v>
      </c>
      <c r="B32" s="59" t="str">
        <f>_xlfn.IFNA(VLOOKUP($B$3,'Föregående år'!$A$2:$L$291,5,FALSE),"")</f>
        <v/>
      </c>
      <c r="C32" s="39" t="str">
        <f>'Samtliga resultat för inmatning'!C20</f>
        <v/>
      </c>
      <c r="E32" s="61" t="str">
        <f>IF(C32="","",IF(OR(C32&gt;B32*1.1,C32&lt;B32*0.9),"Stor skillnad mot föregående år, kontrollera värdet",""))</f>
        <v/>
      </c>
    </row>
    <row r="33" spans="1:5" s="19" customFormat="1" ht="21.75" customHeight="1" x14ac:dyDescent="0.3">
      <c r="A33" s="25" t="s">
        <v>375</v>
      </c>
      <c r="B33" s="59" t="str">
        <f>_xlfn.IFNA(VLOOKUP($B$3,'Föregående år'!$A$2:$L$291,11,FALSE),"")</f>
        <v/>
      </c>
      <c r="C33" s="39" t="str">
        <f>'Samtliga resultat för inmatning'!C22</f>
        <v/>
      </c>
      <c r="E33" s="61" t="str">
        <f t="shared" ref="E33:E35" si="1">IF(C33="","",IF(OR(C33&gt;B33*1.1,C33&lt;B33*0.9),"Stor skillnad mot föregående år, kontrollera värdet",""))</f>
        <v/>
      </c>
    </row>
    <row r="34" spans="1:5" s="19" customFormat="1" ht="21.75" customHeight="1" x14ac:dyDescent="0.3">
      <c r="A34" s="25" t="s">
        <v>350</v>
      </c>
      <c r="B34" s="59" t="str">
        <f>_xlfn.IFNA(VLOOKUP($B$3,'Föregående år'!$A$2:$L$291,12,FALSE),"")</f>
        <v/>
      </c>
      <c r="C34" s="39" t="str">
        <f>'Samtliga resultat för inmatning'!C24</f>
        <v/>
      </c>
      <c r="E34" s="61" t="str">
        <f t="shared" si="1"/>
        <v/>
      </c>
    </row>
    <row r="35" spans="1:5" s="19" customFormat="1" ht="21.75" customHeight="1" x14ac:dyDescent="0.3">
      <c r="A35" s="25" t="s">
        <v>354</v>
      </c>
      <c r="B35" s="59" t="str">
        <f>_xlfn.IFNA(VLOOKUP($B$3,'Föregående år'!$A$2:$L$291,8,FALSE),"")</f>
        <v/>
      </c>
      <c r="C35" s="39" t="str">
        <f>'Samtliga resultat för inmatning'!C18</f>
        <v/>
      </c>
      <c r="E35" s="61" t="str">
        <f t="shared" si="1"/>
        <v/>
      </c>
    </row>
    <row r="36" spans="1:5" s="19" customFormat="1" ht="132" customHeight="1" x14ac:dyDescent="0.3">
      <c r="A36" s="3"/>
      <c r="B36" s="3"/>
      <c r="C36" s="3"/>
    </row>
    <row r="37" spans="1:5" s="19" customFormat="1" ht="27" customHeight="1" x14ac:dyDescent="0.3">
      <c r="A37" s="30" t="s">
        <v>310</v>
      </c>
      <c r="B37" s="50"/>
      <c r="C37" s="31" t="s">
        <v>343</v>
      </c>
    </row>
    <row r="38" spans="1:5" s="19" customFormat="1" ht="33" customHeight="1" x14ac:dyDescent="0.3">
      <c r="A38" s="26" t="s">
        <v>311</v>
      </c>
      <c r="B38" s="46"/>
      <c r="C38" s="27"/>
    </row>
    <row r="39" spans="1:5" s="19" customFormat="1" ht="33" customHeight="1" x14ac:dyDescent="0.3">
      <c r="A39" s="26" t="s">
        <v>370</v>
      </c>
      <c r="B39" s="46"/>
      <c r="C39" s="27"/>
    </row>
    <row r="40" spans="1:5" s="19" customFormat="1" ht="33" customHeight="1" thickBot="1" x14ac:dyDescent="0.35">
      <c r="A40" s="51" t="s">
        <v>336</v>
      </c>
      <c r="B40" s="56"/>
      <c r="C40" s="32"/>
    </row>
    <row r="41" spans="1:5" s="19" customFormat="1" x14ac:dyDescent="0.3">
      <c r="A41" s="57" t="s">
        <v>348</v>
      </c>
      <c r="B41" s="58" t="s">
        <v>380</v>
      </c>
      <c r="C41" s="38"/>
    </row>
    <row r="42" spans="1:5" s="19" customFormat="1" ht="21.75" customHeight="1" x14ac:dyDescent="0.3">
      <c r="A42" s="25" t="s">
        <v>345</v>
      </c>
      <c r="B42" s="59" t="str">
        <f>_xlfn.IFNA(VLOOKUP($B$3,'Föregående år'!$A$2:$L$291,3,FALSE),"")</f>
        <v/>
      </c>
      <c r="C42" s="37" t="str">
        <f>'Samtliga resultat för inmatning'!C16</f>
        <v/>
      </c>
    </row>
    <row r="43" spans="1:5" s="19" customFormat="1" ht="21.75" customHeight="1" x14ac:dyDescent="0.3">
      <c r="A43" s="25" t="s">
        <v>346</v>
      </c>
      <c r="B43" s="59" t="str">
        <f>_xlfn.IFNA(VLOOKUP($B$3,'Föregående år'!$A$2:$L$291,2,FALSE),"")</f>
        <v/>
      </c>
      <c r="C43" s="37" t="str">
        <f>'Samtliga resultat för inmatning'!C8</f>
        <v/>
      </c>
    </row>
    <row r="44" spans="1:5" s="19" customFormat="1" x14ac:dyDescent="0.3">
      <c r="A44" s="3"/>
      <c r="B44" s="3"/>
    </row>
    <row r="45" spans="1:5" s="19" customFormat="1" x14ac:dyDescent="0.3">
      <c r="A45" s="3"/>
      <c r="B45" s="3"/>
      <c r="C45" s="3"/>
    </row>
    <row r="46" spans="1:5" s="19" customFormat="1" x14ac:dyDescent="0.3">
      <c r="A46" s="3"/>
      <c r="B46" s="3"/>
      <c r="C46" s="3"/>
    </row>
    <row r="47" spans="1:5" s="19" customFormat="1" x14ac:dyDescent="0.3">
      <c r="A47" s="3"/>
      <c r="B47" s="3"/>
      <c r="C47" s="3"/>
    </row>
    <row r="48" spans="1:5" s="19" customFormat="1" x14ac:dyDescent="0.3">
      <c r="A48" s="3"/>
      <c r="B48" s="3"/>
      <c r="C48" s="3"/>
    </row>
    <row r="49" spans="1:3" s="19" customFormat="1" x14ac:dyDescent="0.3">
      <c r="A49" s="3"/>
      <c r="B49" s="3"/>
      <c r="C49" s="3"/>
    </row>
    <row r="50" spans="1:3" s="19" customFormat="1" x14ac:dyDescent="0.3">
      <c r="A50" s="3"/>
      <c r="B50" s="3"/>
      <c r="C50" s="3"/>
    </row>
    <row r="51" spans="1:3" s="19" customFormat="1" x14ac:dyDescent="0.3">
      <c r="A51" s="3"/>
      <c r="B51" s="3"/>
      <c r="C51" s="3"/>
    </row>
    <row r="52" spans="1:3" s="19" customFormat="1" x14ac:dyDescent="0.3">
      <c r="A52" s="3"/>
      <c r="B52" s="3"/>
      <c r="C52" s="3"/>
    </row>
    <row r="53" spans="1:3" s="19" customFormat="1" x14ac:dyDescent="0.3">
      <c r="A53" s="3"/>
      <c r="B53" s="3"/>
      <c r="C53" s="3"/>
    </row>
    <row r="54" spans="1:3" s="19" customFormat="1" x14ac:dyDescent="0.3">
      <c r="A54" s="3"/>
      <c r="B54" s="3"/>
      <c r="C54" s="3"/>
    </row>
    <row r="55" spans="1:3" s="19" customFormat="1" x14ac:dyDescent="0.3">
      <c r="A55" s="3"/>
      <c r="B55" s="3"/>
      <c r="C55" s="3"/>
    </row>
    <row r="56" spans="1:3" s="19" customFormat="1" x14ac:dyDescent="0.3">
      <c r="A56" s="3"/>
      <c r="B56" s="3"/>
      <c r="C56" s="3"/>
    </row>
    <row r="57" spans="1:3" s="19" customFormat="1" x14ac:dyDescent="0.3">
      <c r="A57" s="3"/>
      <c r="B57" s="3"/>
      <c r="C57" s="3"/>
    </row>
    <row r="58" spans="1:3" s="19" customFormat="1" x14ac:dyDescent="0.3">
      <c r="A58" s="3"/>
      <c r="B58" s="3"/>
      <c r="C58" s="3"/>
    </row>
    <row r="59" spans="1:3" s="19" customFormat="1" x14ac:dyDescent="0.3">
      <c r="A59" s="3"/>
      <c r="B59" s="3"/>
      <c r="C59" s="3"/>
    </row>
    <row r="60" spans="1:3" s="19" customFormat="1" x14ac:dyDescent="0.3">
      <c r="A60" s="3"/>
      <c r="B60" s="3"/>
      <c r="C60" s="3"/>
    </row>
    <row r="61" spans="1:3" s="19" customFormat="1" x14ac:dyDescent="0.3">
      <c r="A61" s="3"/>
      <c r="B61" s="3"/>
      <c r="C61" s="3"/>
    </row>
    <row r="62" spans="1:3" s="19" customFormat="1" x14ac:dyDescent="0.3">
      <c r="A62" s="3"/>
      <c r="B62" s="3"/>
      <c r="C62" s="3"/>
    </row>
    <row r="63" spans="1:3" s="19" customFormat="1" x14ac:dyDescent="0.3">
      <c r="A63" s="3"/>
      <c r="B63" s="3"/>
      <c r="C63" s="3"/>
    </row>
    <row r="64" spans="1:3" s="19" customFormat="1" x14ac:dyDescent="0.3">
      <c r="A64" s="3"/>
      <c r="B64" s="3"/>
      <c r="C64" s="3"/>
    </row>
    <row r="65" spans="1:3" s="19" customFormat="1" x14ac:dyDescent="0.3">
      <c r="A65" s="3"/>
      <c r="B65" s="3"/>
      <c r="C65" s="3"/>
    </row>
    <row r="66" spans="1:3" s="19" customFormat="1" x14ac:dyDescent="0.3">
      <c r="A66" s="3"/>
      <c r="B66" s="3"/>
      <c r="C66" s="3"/>
    </row>
    <row r="67" spans="1:3" s="19" customFormat="1" x14ac:dyDescent="0.3">
      <c r="A67" s="3"/>
      <c r="B67" s="3"/>
      <c r="C67" s="3"/>
    </row>
    <row r="68" spans="1:3" s="19" customFormat="1" x14ac:dyDescent="0.3">
      <c r="A68" s="3"/>
      <c r="B68" s="3"/>
      <c r="C68" s="3"/>
    </row>
    <row r="69" spans="1:3" s="19" customFormat="1" x14ac:dyDescent="0.3">
      <c r="A69" s="3"/>
      <c r="B69" s="3"/>
      <c r="C69" s="3"/>
    </row>
    <row r="70" spans="1:3" s="19" customFormat="1" x14ac:dyDescent="0.3">
      <c r="A70" s="3"/>
      <c r="B70" s="3"/>
      <c r="C70" s="3"/>
    </row>
    <row r="71" spans="1:3" s="19" customFormat="1" x14ac:dyDescent="0.3">
      <c r="A71" s="3"/>
      <c r="B71" s="3"/>
      <c r="C71" s="3"/>
    </row>
    <row r="72" spans="1:3" s="19" customFormat="1" x14ac:dyDescent="0.3">
      <c r="A72" s="3"/>
      <c r="B72" s="3"/>
      <c r="C72" s="3"/>
    </row>
    <row r="73" spans="1:3" s="19" customFormat="1" x14ac:dyDescent="0.3">
      <c r="A73" s="3"/>
      <c r="B73" s="3"/>
      <c r="C73" s="3"/>
    </row>
    <row r="74" spans="1:3" s="19" customFormat="1" x14ac:dyDescent="0.3">
      <c r="A74" s="3"/>
      <c r="B74" s="3"/>
      <c r="C74" s="3"/>
    </row>
    <row r="75" spans="1:3" s="19" customFormat="1" x14ac:dyDescent="0.3">
      <c r="A75" s="3"/>
      <c r="B75" s="3"/>
      <c r="C75" s="3"/>
    </row>
    <row r="76" spans="1:3" s="19" customFormat="1" x14ac:dyDescent="0.3">
      <c r="A76" s="3"/>
      <c r="B76" s="3"/>
      <c r="C76" s="3"/>
    </row>
    <row r="77" spans="1:3" s="19" customFormat="1" x14ac:dyDescent="0.3">
      <c r="A77" s="3"/>
      <c r="B77" s="3"/>
      <c r="C77" s="3"/>
    </row>
    <row r="78" spans="1:3" s="19" customFormat="1" x14ac:dyDescent="0.3">
      <c r="A78" s="3"/>
      <c r="B78" s="3"/>
      <c r="C78" s="3"/>
    </row>
    <row r="79" spans="1:3" s="19" customFormat="1" x14ac:dyDescent="0.3">
      <c r="A79" s="3"/>
      <c r="B79" s="3"/>
      <c r="C79" s="3"/>
    </row>
    <row r="80" spans="1:3" s="19" customFormat="1" x14ac:dyDescent="0.3">
      <c r="A80" s="3"/>
      <c r="B80" s="3"/>
      <c r="C80" s="3"/>
    </row>
    <row r="81" spans="1:3" s="19" customFormat="1" x14ac:dyDescent="0.3">
      <c r="A81" s="3"/>
      <c r="B81" s="3"/>
      <c r="C81" s="3"/>
    </row>
    <row r="82" spans="1:3" s="19" customFormat="1" x14ac:dyDescent="0.3">
      <c r="A82" s="3"/>
      <c r="B82" s="3"/>
      <c r="C82" s="3"/>
    </row>
    <row r="83" spans="1:3" s="19" customFormat="1" x14ac:dyDescent="0.3">
      <c r="A83" s="3"/>
      <c r="B83" s="3"/>
      <c r="C83" s="3"/>
    </row>
    <row r="84" spans="1:3" s="19" customFormat="1" x14ac:dyDescent="0.3">
      <c r="A84" s="3"/>
      <c r="B84" s="3"/>
      <c r="C84" s="3"/>
    </row>
    <row r="85" spans="1:3" s="19" customFormat="1" x14ac:dyDescent="0.3">
      <c r="A85" s="3"/>
      <c r="B85" s="3"/>
      <c r="C85" s="3"/>
    </row>
    <row r="86" spans="1:3" s="19" customFormat="1" x14ac:dyDescent="0.3">
      <c r="A86" s="3"/>
      <c r="B86" s="3"/>
      <c r="C86" s="3"/>
    </row>
    <row r="87" spans="1:3" s="19" customFormat="1" x14ac:dyDescent="0.3">
      <c r="A87" s="3"/>
      <c r="B87" s="3"/>
      <c r="C87" s="3"/>
    </row>
    <row r="88" spans="1:3" s="19" customFormat="1" x14ac:dyDescent="0.3">
      <c r="A88" s="3"/>
      <c r="B88" s="3"/>
      <c r="C88" s="3"/>
    </row>
    <row r="89" spans="1:3" s="19" customFormat="1" x14ac:dyDescent="0.3">
      <c r="A89" s="3"/>
      <c r="B89" s="3"/>
      <c r="C89" s="3"/>
    </row>
    <row r="90" spans="1:3" s="19" customFormat="1" x14ac:dyDescent="0.3">
      <c r="A90" s="3"/>
      <c r="B90" s="3"/>
      <c r="C90" s="3"/>
    </row>
    <row r="91" spans="1:3" s="19" customFormat="1" x14ac:dyDescent="0.3">
      <c r="A91" s="3"/>
      <c r="B91" s="3"/>
      <c r="C91" s="3"/>
    </row>
    <row r="92" spans="1:3" s="19" customFormat="1" x14ac:dyDescent="0.3">
      <c r="A92" s="3"/>
      <c r="B92" s="3"/>
      <c r="C92" s="3"/>
    </row>
    <row r="93" spans="1:3" s="19" customFormat="1" x14ac:dyDescent="0.3">
      <c r="A93" s="3"/>
      <c r="B93" s="3"/>
      <c r="C93" s="3"/>
    </row>
    <row r="94" spans="1:3" s="19" customFormat="1" x14ac:dyDescent="0.3">
      <c r="A94" s="3"/>
      <c r="B94" s="3"/>
      <c r="C94" s="3"/>
    </row>
    <row r="95" spans="1:3" s="19" customFormat="1" x14ac:dyDescent="0.3">
      <c r="A95" s="3"/>
      <c r="B95" s="3"/>
      <c r="C95" s="3"/>
    </row>
    <row r="96" spans="1:3" s="19" customFormat="1" x14ac:dyDescent="0.3">
      <c r="A96" s="3"/>
      <c r="B96" s="3"/>
      <c r="C96" s="3"/>
    </row>
    <row r="97" spans="1:3" s="19" customFormat="1" x14ac:dyDescent="0.3">
      <c r="A97" s="3"/>
      <c r="B97" s="3"/>
      <c r="C97" s="3"/>
    </row>
    <row r="98" spans="1:3" s="19" customFormat="1" x14ac:dyDescent="0.3">
      <c r="A98" s="3"/>
      <c r="B98" s="3"/>
      <c r="C98" s="3"/>
    </row>
    <row r="99" spans="1:3" s="19" customFormat="1" x14ac:dyDescent="0.3">
      <c r="A99" s="3"/>
      <c r="B99" s="3"/>
      <c r="C99" s="3"/>
    </row>
    <row r="100" spans="1:3" s="19" customFormat="1" x14ac:dyDescent="0.3">
      <c r="A100" s="3"/>
      <c r="B100" s="3"/>
      <c r="C100" s="3"/>
    </row>
    <row r="101" spans="1:3" s="19" customFormat="1" x14ac:dyDescent="0.3">
      <c r="A101" s="3"/>
      <c r="B101" s="3"/>
      <c r="C101" s="3"/>
    </row>
    <row r="102" spans="1:3" s="19" customFormat="1" x14ac:dyDescent="0.3">
      <c r="A102" s="3"/>
      <c r="B102" s="3"/>
      <c r="C102" s="3"/>
    </row>
    <row r="103" spans="1:3" s="19" customFormat="1" x14ac:dyDescent="0.3">
      <c r="A103" s="3"/>
      <c r="B103" s="3"/>
      <c r="C103" s="3"/>
    </row>
    <row r="104" spans="1:3" s="19" customFormat="1" x14ac:dyDescent="0.3">
      <c r="A104" s="3"/>
      <c r="B104" s="3"/>
      <c r="C104" s="3"/>
    </row>
    <row r="105" spans="1:3" s="19" customFormat="1" x14ac:dyDescent="0.3">
      <c r="A105" s="3"/>
      <c r="B105" s="3"/>
      <c r="C105" s="3"/>
    </row>
  </sheetData>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CE57D02-8A55-4B80-91B9-686EA2D6ECE5}">
          <x14:formula1>
            <xm:f>Kommuner!$A$1:$A$290</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6"/>
  <sheetViews>
    <sheetView workbookViewId="0">
      <selection activeCell="B33" sqref="B33"/>
    </sheetView>
  </sheetViews>
  <sheetFormatPr defaultColWidth="9.109375" defaultRowHeight="14.4" x14ac:dyDescent="0.3"/>
  <cols>
    <col min="1" max="1" width="13.44140625" style="3" customWidth="1"/>
    <col min="2" max="2" width="70.88671875" style="3" customWidth="1"/>
    <col min="3" max="3" width="17.33203125" style="3" customWidth="1"/>
    <col min="4" max="16384" width="9.109375" style="3"/>
  </cols>
  <sheetData>
    <row r="2" spans="1:5" x14ac:dyDescent="0.3">
      <c r="A2" s="7" t="s">
        <v>297</v>
      </c>
      <c r="B2" s="63" t="s">
        <v>298</v>
      </c>
      <c r="C2" s="7" t="s">
        <v>299</v>
      </c>
    </row>
    <row r="3" spans="1:5" ht="9" customHeight="1" x14ac:dyDescent="0.3"/>
    <row r="4" spans="1:5" s="5" customFormat="1" ht="22.5" customHeight="1" x14ac:dyDescent="0.3">
      <c r="A4" s="13" t="s">
        <v>321</v>
      </c>
      <c r="B4" s="62" t="s">
        <v>362</v>
      </c>
      <c r="C4" s="18" t="str">
        <f>IF(Ifyllnadsformulär!C20="","",Ifyllnadsformulär!C20)</f>
        <v/>
      </c>
      <c r="E4" s="3"/>
    </row>
    <row r="5" spans="1:5" ht="9" customHeight="1" x14ac:dyDescent="0.3"/>
    <row r="6" spans="1:5" s="5" customFormat="1" ht="22.5" customHeight="1" x14ac:dyDescent="0.3">
      <c r="A6" s="13" t="s">
        <v>322</v>
      </c>
      <c r="B6" s="62" t="s">
        <v>363</v>
      </c>
      <c r="C6" s="18" t="str">
        <f>IF(Ifyllnadsformulär!C21="","",Ifyllnadsformulär!C21)</f>
        <v/>
      </c>
      <c r="E6" s="3"/>
    </row>
    <row r="7" spans="1:5" ht="9" customHeight="1" x14ac:dyDescent="0.3"/>
    <row r="8" spans="1:5" s="5" customFormat="1" ht="22.5" customHeight="1" x14ac:dyDescent="0.3">
      <c r="A8" s="13" t="s">
        <v>325</v>
      </c>
      <c r="B8" s="62" t="s">
        <v>326</v>
      </c>
      <c r="C8" s="18" t="str">
        <f>IF(OR(Ifyllnadsformulär!C40="",Ifyllnadsformulär!C38=""),"",(Ifyllnadsformulär!C40/Ifyllnadsformulär!C38))</f>
        <v/>
      </c>
      <c r="E8" s="3"/>
    </row>
    <row r="9" spans="1:5" ht="9" customHeight="1" x14ac:dyDescent="0.3"/>
    <row r="10" spans="1:5" s="5" customFormat="1" ht="22.5" customHeight="1" x14ac:dyDescent="0.3">
      <c r="A10" s="13" t="s">
        <v>318</v>
      </c>
      <c r="B10" s="62" t="s">
        <v>323</v>
      </c>
      <c r="C10" s="60" t="str">
        <f>IF(OR(Ifyllnadsformulär!B5="",Ifyllnadsformulär!C11=""),"",(Ifyllnadsformulär!C11/(Ifyllnadsformulär!B4+Ifyllnadsformulär!B5)))</f>
        <v/>
      </c>
      <c r="E10" s="3"/>
    </row>
    <row r="11" spans="1:5" ht="9" customHeight="1" x14ac:dyDescent="0.3"/>
    <row r="12" spans="1:5" s="5" customFormat="1" ht="22.5" customHeight="1" x14ac:dyDescent="0.3">
      <c r="A12" s="13" t="s">
        <v>316</v>
      </c>
      <c r="B12" s="62" t="s">
        <v>319</v>
      </c>
      <c r="C12" s="18" t="str">
        <f>IF(OR(Ifyllnadsformulär!B4="",Ifyllnadsformulär!C12=""),"",(Ifyllnadsformulär!C12/Ifyllnadsformulär!B4))</f>
        <v/>
      </c>
      <c r="E12" s="3"/>
    </row>
    <row r="13" spans="1:5" ht="9" customHeight="1" x14ac:dyDescent="0.3"/>
    <row r="14" spans="1:5" s="5" customFormat="1" ht="22.5" customHeight="1" x14ac:dyDescent="0.3">
      <c r="A14" s="13" t="s">
        <v>317</v>
      </c>
      <c r="B14" s="62" t="s">
        <v>324</v>
      </c>
      <c r="C14" s="18" t="str">
        <f>IF(OR(Ifyllnadsformulär!B5="",Ifyllnadsformulär!C13=""),"",(Ifyllnadsformulär!C13/Ifyllnadsformulär!B5))</f>
        <v/>
      </c>
      <c r="E14" s="3"/>
    </row>
    <row r="15" spans="1:5" ht="9" customHeight="1" x14ac:dyDescent="0.3"/>
    <row r="16" spans="1:5" s="5" customFormat="1" ht="22.5" customHeight="1" x14ac:dyDescent="0.3">
      <c r="A16" s="13" t="s">
        <v>312</v>
      </c>
      <c r="B16" s="62" t="s">
        <v>313</v>
      </c>
      <c r="C16" s="18" t="str">
        <f>IF(OR(Ifyllnadsformulär!C39="",Ifyllnadsformulär!C38=""),"",(Ifyllnadsformulär!C39/Ifyllnadsformulär!C38))</f>
        <v/>
      </c>
      <c r="E16" s="3"/>
    </row>
    <row r="17" spans="1:5" ht="9" customHeight="1" x14ac:dyDescent="0.3"/>
    <row r="18" spans="1:5" s="5" customFormat="1" ht="22.5" customHeight="1" x14ac:dyDescent="0.3">
      <c r="A18" s="13" t="s">
        <v>332</v>
      </c>
      <c r="B18" s="62" t="s">
        <v>334</v>
      </c>
      <c r="C18" s="18" t="str">
        <f>IF(OR(Ifyllnadsformulär!C30="",Ifyllnadsformulär!B5=""),"",((Ifyllnadsformulär!C30/Ifyllnadsformulär!B5)*100))</f>
        <v/>
      </c>
      <c r="E18" s="3"/>
    </row>
    <row r="19" spans="1:5" ht="9" customHeight="1" x14ac:dyDescent="0.3"/>
    <row r="20" spans="1:5" s="5" customFormat="1" ht="22.5" customHeight="1" x14ac:dyDescent="0.3">
      <c r="A20" s="13" t="s">
        <v>296</v>
      </c>
      <c r="B20" s="62" t="s">
        <v>300</v>
      </c>
      <c r="C20" s="18" t="str">
        <f>IF(OR(Ifyllnadsformulär!C27="",Ifyllnadsformulär!B4=""),"",(Ifyllnadsformulär!C27/(Ifyllnadsformulär!B4+Ifyllnadsformulär!B5)))</f>
        <v/>
      </c>
      <c r="E20" s="3"/>
    </row>
    <row r="21" spans="1:5" ht="9" customHeight="1" x14ac:dyDescent="0.3"/>
    <row r="22" spans="1:5" s="5" customFormat="1" ht="22.5" customHeight="1" x14ac:dyDescent="0.3">
      <c r="A22" s="13" t="s">
        <v>329</v>
      </c>
      <c r="B22" s="62" t="s">
        <v>376</v>
      </c>
      <c r="C22" s="18" t="str">
        <f>(IF(OR(Ifyllnadsformulär!C28="",Ifyllnadsformulär!B4=""),"",(Ifyllnadsformulär!C28/Ifyllnadsformulär!B4)))</f>
        <v/>
      </c>
      <c r="E22" s="3"/>
    </row>
    <row r="23" spans="1:5" ht="9" customHeight="1" x14ac:dyDescent="0.3"/>
    <row r="24" spans="1:5" s="5" customFormat="1" ht="22.5" customHeight="1" x14ac:dyDescent="0.3">
      <c r="A24" s="13" t="s">
        <v>330</v>
      </c>
      <c r="B24" s="62" t="s">
        <v>301</v>
      </c>
      <c r="C24" s="18" t="str">
        <f>IF(OR(Ifyllnadsformulär!C29="",Ifyllnadsformulär!B5=""),"",(Ifyllnadsformulär!C29/Ifyllnadsformulär!B5))</f>
        <v/>
      </c>
      <c r="E24" s="3"/>
    </row>
    <row r="25" spans="1:5" ht="9" customHeight="1" x14ac:dyDescent="0.3"/>
    <row r="26" spans="1:5" ht="9" customHeight="1"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7"/>
  <sheetViews>
    <sheetView topLeftCell="A2" workbookViewId="0">
      <selection activeCell="F8" sqref="F8"/>
    </sheetView>
  </sheetViews>
  <sheetFormatPr defaultColWidth="9.109375" defaultRowHeight="14.4" x14ac:dyDescent="0.3"/>
  <cols>
    <col min="1" max="1" width="9.109375" style="8"/>
    <col min="2" max="2" width="12.88671875" style="8" customWidth="1"/>
    <col min="3" max="3" width="36.88671875" style="8" customWidth="1"/>
    <col min="4" max="4" width="111" style="8" customWidth="1"/>
    <col min="5" max="5" width="9.109375" style="8"/>
    <col min="6" max="6" width="46.6640625" style="8" customWidth="1"/>
    <col min="7" max="16384" width="9.109375" style="8"/>
  </cols>
  <sheetData>
    <row r="1" spans="2:11" ht="33" customHeight="1" x14ac:dyDescent="0.3">
      <c r="B1" s="10" t="s">
        <v>303</v>
      </c>
      <c r="C1" s="10"/>
      <c r="D1" s="10"/>
      <c r="E1" s="10"/>
      <c r="F1" s="10"/>
      <c r="G1" s="10"/>
      <c r="H1" s="10"/>
      <c r="I1" s="10"/>
      <c r="J1" s="10"/>
      <c r="K1" s="10"/>
    </row>
    <row r="2" spans="2:11" ht="15.6" x14ac:dyDescent="0.3">
      <c r="B2" s="69" t="s">
        <v>302</v>
      </c>
      <c r="C2" s="69"/>
      <c r="D2" s="69"/>
      <c r="E2" s="11"/>
      <c r="F2" s="11"/>
      <c r="G2" s="11"/>
      <c r="H2" s="11"/>
      <c r="I2" s="11"/>
      <c r="J2" s="11"/>
      <c r="K2" s="11"/>
    </row>
    <row r="4" spans="2:11" x14ac:dyDescent="0.3">
      <c r="B4" s="9" t="s">
        <v>304</v>
      </c>
      <c r="C4" s="9" t="s">
        <v>305</v>
      </c>
      <c r="D4" s="9" t="s">
        <v>306</v>
      </c>
    </row>
    <row r="5" spans="2:11" ht="56.25" customHeight="1" x14ac:dyDescent="0.3">
      <c r="B5" s="14" t="s">
        <v>321</v>
      </c>
      <c r="C5" s="14" t="s">
        <v>362</v>
      </c>
      <c r="D5" s="14" t="s">
        <v>359</v>
      </c>
      <c r="F5" s="17"/>
    </row>
    <row r="6" spans="2:11" ht="56.25" customHeight="1" x14ac:dyDescent="0.3">
      <c r="B6" s="14" t="s">
        <v>322</v>
      </c>
      <c r="C6" s="14" t="s">
        <v>363</v>
      </c>
      <c r="D6" s="14" t="s">
        <v>365</v>
      </c>
    </row>
    <row r="7" spans="2:11" ht="57.6" x14ac:dyDescent="0.3">
      <c r="B7" s="14" t="s">
        <v>325</v>
      </c>
      <c r="C7" s="14" t="s">
        <v>326</v>
      </c>
      <c r="D7" s="14" t="s">
        <v>360</v>
      </c>
    </row>
    <row r="8" spans="2:11" ht="72" x14ac:dyDescent="0.3">
      <c r="B8" s="14" t="s">
        <v>318</v>
      </c>
      <c r="C8" s="14" t="s">
        <v>323</v>
      </c>
      <c r="D8" s="14" t="s">
        <v>369</v>
      </c>
      <c r="F8" s="16"/>
    </row>
    <row r="9" spans="2:11" ht="72" x14ac:dyDescent="0.3">
      <c r="B9" s="14" t="s">
        <v>316</v>
      </c>
      <c r="C9" s="14" t="s">
        <v>319</v>
      </c>
      <c r="D9" s="14" t="s">
        <v>367</v>
      </c>
    </row>
    <row r="10" spans="2:11" ht="72" x14ac:dyDescent="0.3">
      <c r="B10" s="14" t="s">
        <v>317</v>
      </c>
      <c r="C10" s="14" t="s">
        <v>324</v>
      </c>
      <c r="D10" s="14" t="s">
        <v>368</v>
      </c>
    </row>
    <row r="11" spans="2:11" ht="56.25" customHeight="1" x14ac:dyDescent="0.3">
      <c r="B11" s="14" t="s">
        <v>312</v>
      </c>
      <c r="C11" s="14" t="s">
        <v>313</v>
      </c>
      <c r="D11" s="14" t="s">
        <v>371</v>
      </c>
    </row>
    <row r="12" spans="2:11" ht="56.25" customHeight="1" x14ac:dyDescent="0.3">
      <c r="B12" s="14" t="s">
        <v>332</v>
      </c>
      <c r="C12" s="14" t="s">
        <v>334</v>
      </c>
      <c r="D12" s="14" t="s">
        <v>366</v>
      </c>
      <c r="F12" s="16"/>
    </row>
    <row r="13" spans="2:11" ht="56.25" customHeight="1" x14ac:dyDescent="0.3">
      <c r="B13" s="14" t="s">
        <v>296</v>
      </c>
      <c r="C13" s="14" t="s">
        <v>300</v>
      </c>
      <c r="D13" s="14" t="s">
        <v>364</v>
      </c>
    </row>
    <row r="14" spans="2:11" ht="56.25" customHeight="1" x14ac:dyDescent="0.3">
      <c r="B14" s="14" t="s">
        <v>330</v>
      </c>
      <c r="C14" s="14" t="s">
        <v>301</v>
      </c>
      <c r="D14" s="14" t="s">
        <v>331</v>
      </c>
    </row>
    <row r="15" spans="2:11" ht="56.25" customHeight="1" x14ac:dyDescent="0.3">
      <c r="B15" s="14" t="s">
        <v>329</v>
      </c>
      <c r="C15" s="14" t="s">
        <v>376</v>
      </c>
      <c r="D15" s="14" t="s">
        <v>361</v>
      </c>
    </row>
    <row r="17" spans="3:3" x14ac:dyDescent="0.3">
      <c r="C17" s="1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2"/>
  <sheetViews>
    <sheetView workbookViewId="0">
      <selection activeCell="B17" sqref="B17"/>
    </sheetView>
  </sheetViews>
  <sheetFormatPr defaultRowHeight="14.4" x14ac:dyDescent="0.3"/>
  <cols>
    <col min="1" max="1" width="15.44140625" bestFit="1" customWidth="1"/>
    <col min="3" max="3" width="15.6640625" customWidth="1"/>
    <col min="4" max="4" width="15.44140625" bestFit="1" customWidth="1"/>
    <col min="6" max="6" width="15.5546875" customWidth="1"/>
    <col min="7" max="7" width="14.88671875" customWidth="1"/>
  </cols>
  <sheetData>
    <row r="1" spans="1:6" x14ac:dyDescent="0.3">
      <c r="A1" s="71" t="s">
        <v>294</v>
      </c>
      <c r="B1" s="71"/>
      <c r="C1" s="71"/>
      <c r="D1" s="72" t="s">
        <v>295</v>
      </c>
      <c r="E1" s="72"/>
      <c r="F1" s="72"/>
    </row>
    <row r="2" spans="1:6" x14ac:dyDescent="0.3">
      <c r="A2" s="1" t="s">
        <v>290</v>
      </c>
      <c r="B2" s="1" t="s">
        <v>291</v>
      </c>
      <c r="C2" s="1" t="s">
        <v>292</v>
      </c>
      <c r="D2" s="2" t="s">
        <v>290</v>
      </c>
      <c r="E2" s="2" t="s">
        <v>291</v>
      </c>
      <c r="F2" s="2" t="s">
        <v>292</v>
      </c>
    </row>
    <row r="3" spans="1:6" x14ac:dyDescent="0.3">
      <c r="A3" s="1" t="s">
        <v>0</v>
      </c>
      <c r="B3" s="1">
        <v>2021</v>
      </c>
      <c r="C3" s="1">
        <f>VLOOKUP(A3,[1]Blad1!$A$5:$C$295,2,FALSE)</f>
        <v>45252</v>
      </c>
      <c r="D3" s="2" t="s">
        <v>0</v>
      </c>
      <c r="E3" s="2">
        <v>2021</v>
      </c>
      <c r="F3" s="2">
        <f>VLOOKUP(A3,[1]Blad1!$A$5:$C$295,3,FALSE)</f>
        <v>20885</v>
      </c>
    </row>
    <row r="4" spans="1:6" x14ac:dyDescent="0.3">
      <c r="A4" s="1" t="s">
        <v>1</v>
      </c>
      <c r="B4" s="1">
        <v>2021</v>
      </c>
      <c r="C4" s="1">
        <f>VLOOKUP(A4,[1]Blad1!$A$5:$C$295,2,FALSE)</f>
        <v>132463</v>
      </c>
      <c r="D4" s="2" t="s">
        <v>1</v>
      </c>
      <c r="E4" s="2">
        <v>2021</v>
      </c>
      <c r="F4" s="2">
        <f>VLOOKUP(A4,[1]Blad1!$A$5:$C$295,3,FALSE)</f>
        <v>94604</v>
      </c>
    </row>
    <row r="5" spans="1:6" x14ac:dyDescent="0.3">
      <c r="A5" s="1" t="s">
        <v>2</v>
      </c>
      <c r="B5" s="1">
        <v>2021</v>
      </c>
      <c r="C5" s="1">
        <f>VLOOKUP(A5,[1]Blad1!$A$5:$C$295,2,FALSE)</f>
        <v>117805</v>
      </c>
      <c r="D5" s="2" t="s">
        <v>2</v>
      </c>
      <c r="E5" s="2">
        <v>2021</v>
      </c>
      <c r="F5" s="2">
        <f>VLOOKUP(A5,[1]Blad1!$A$5:$C$295,3,FALSE)</f>
        <v>49323</v>
      </c>
    </row>
    <row r="6" spans="1:6" x14ac:dyDescent="0.3">
      <c r="A6" s="1" t="s">
        <v>3</v>
      </c>
      <c r="B6" s="1">
        <v>2021</v>
      </c>
      <c r="C6" s="1">
        <f>VLOOKUP(A6,[1]Blad1!$A$5:$C$295,2,FALSE)</f>
        <v>43784</v>
      </c>
      <c r="D6" s="2" t="s">
        <v>3</v>
      </c>
      <c r="E6" s="2">
        <v>2021</v>
      </c>
      <c r="F6" s="2">
        <f>VLOOKUP(A6,[1]Blad1!$A$5:$C$295,3,FALSE)</f>
        <v>7342</v>
      </c>
    </row>
    <row r="7" spans="1:6" x14ac:dyDescent="0.3">
      <c r="A7" s="1" t="s">
        <v>4</v>
      </c>
      <c r="B7" s="1">
        <v>2021</v>
      </c>
      <c r="C7" s="1">
        <f>VLOOKUP(A7,[1]Blad1!$A$5:$C$295,2,FALSE)</f>
        <v>83694</v>
      </c>
      <c r="D7" s="2" t="s">
        <v>4</v>
      </c>
      <c r="E7" s="2">
        <v>2021</v>
      </c>
      <c r="F7" s="2">
        <f>VLOOKUP(A7,[1]Blad1!$A$5:$C$295,3,FALSE)</f>
        <v>41840</v>
      </c>
    </row>
    <row r="8" spans="1:6" x14ac:dyDescent="0.3">
      <c r="A8" s="1" t="s">
        <v>5</v>
      </c>
      <c r="B8" s="1">
        <v>2021</v>
      </c>
      <c r="C8" s="1">
        <f>VLOOKUP(A8,[1]Blad1!$A$5:$C$295,2,FALSE)</f>
        <v>29189</v>
      </c>
      <c r="D8" s="2" t="s">
        <v>5</v>
      </c>
      <c r="E8" s="2">
        <v>2021</v>
      </c>
      <c r="F8" s="2">
        <f>VLOOKUP(A8,[1]Blad1!$A$5:$C$295,3,FALSE)</f>
        <v>284</v>
      </c>
    </row>
    <row r="9" spans="1:6" x14ac:dyDescent="0.3">
      <c r="A9" s="1" t="s">
        <v>6</v>
      </c>
      <c r="B9" s="1">
        <v>2021</v>
      </c>
      <c r="C9" s="1">
        <f>VLOOKUP(A9,[1]Blad1!$A$5:$C$295,2,FALSE)</f>
        <v>63763</v>
      </c>
      <c r="D9" s="2" t="s">
        <v>6</v>
      </c>
      <c r="E9" s="2">
        <v>2021</v>
      </c>
      <c r="F9" s="2">
        <f>VLOOKUP(A9,[1]Blad1!$A$5:$C$295,3,FALSE)</f>
        <v>16128</v>
      </c>
    </row>
    <row r="10" spans="1:6" x14ac:dyDescent="0.3">
      <c r="A10" s="1" t="s">
        <v>7</v>
      </c>
      <c r="B10" s="1">
        <v>2021</v>
      </c>
      <c r="C10" s="1">
        <f>VLOOKUP(A10,[1]Blad1!$A$5:$C$295,2,FALSE)</f>
        <v>158786</v>
      </c>
      <c r="D10" s="2" t="s">
        <v>7</v>
      </c>
      <c r="E10" s="2">
        <v>2021</v>
      </c>
      <c r="F10" s="2">
        <f>VLOOKUP(A10,[1]Blad1!$A$5:$C$295,3,FALSE)</f>
        <v>43784</v>
      </c>
    </row>
    <row r="11" spans="1:6" x14ac:dyDescent="0.3">
      <c r="A11" s="1" t="s">
        <v>8</v>
      </c>
      <c r="B11" s="1">
        <v>2021</v>
      </c>
      <c r="C11" s="1">
        <f>VLOOKUP(A11,[1]Blad1!$A$5:$C$295,2,FALSE)</f>
        <v>45774</v>
      </c>
      <c r="D11" s="2" t="s">
        <v>8</v>
      </c>
      <c r="E11" s="2">
        <v>2021</v>
      </c>
      <c r="F11" s="2">
        <f>VLOOKUP(A11,[1]Blad1!$A$5:$C$295,3,FALSE)</f>
        <v>28635</v>
      </c>
    </row>
    <row r="12" spans="1:6" x14ac:dyDescent="0.3">
      <c r="A12" s="1" t="s">
        <v>9</v>
      </c>
      <c r="B12" s="1">
        <v>2021</v>
      </c>
      <c r="C12" s="1">
        <f>VLOOKUP(A12,[1]Blad1!$A$5:$C$295,2,FALSE)</f>
        <v>178017</v>
      </c>
      <c r="D12" s="2" t="s">
        <v>9</v>
      </c>
      <c r="E12" s="2">
        <v>2021</v>
      </c>
      <c r="F12" s="2">
        <f>VLOOKUP(A12,[1]Blad1!$A$5:$C$295,3,FALSE)</f>
        <v>58526</v>
      </c>
    </row>
    <row r="13" spans="1:6" x14ac:dyDescent="0.3">
      <c r="A13" s="1" t="s">
        <v>10</v>
      </c>
      <c r="B13" s="1">
        <v>2021</v>
      </c>
      <c r="C13" s="1">
        <f>VLOOKUP(A13,[1]Blad1!$A$5:$C$295,2,FALSE)</f>
        <v>101715</v>
      </c>
      <c r="D13" s="2" t="s">
        <v>10</v>
      </c>
      <c r="E13" s="2">
        <v>2021</v>
      </c>
      <c r="F13" s="2">
        <f>VLOOKUP(A13,[1]Blad1!$A$5:$C$295,3,FALSE)</f>
        <v>9662</v>
      </c>
    </row>
    <row r="14" spans="1:6" x14ac:dyDescent="0.3">
      <c r="A14" s="1" t="s">
        <v>11</v>
      </c>
      <c r="B14" s="1">
        <v>2021</v>
      </c>
      <c r="C14" s="1" t="str">
        <f>VLOOKUP(A14,[1]Blad1!$A$5:$C$295,2,FALSE)</f>
        <v>-</v>
      </c>
      <c r="D14" s="2" t="s">
        <v>11</v>
      </c>
      <c r="E14" s="2">
        <v>2021</v>
      </c>
      <c r="F14" s="2" t="str">
        <f>VLOOKUP(A14,[1]Blad1!$A$5:$C$295,3,FALSE)</f>
        <v>-</v>
      </c>
    </row>
    <row r="15" spans="1:6" x14ac:dyDescent="0.3">
      <c r="A15" s="1" t="s">
        <v>12</v>
      </c>
      <c r="B15" s="1">
        <v>2021</v>
      </c>
      <c r="C15" s="1">
        <f>VLOOKUP(A15,[1]Blad1!$A$5:$C$295,2,FALSE)</f>
        <v>12406</v>
      </c>
      <c r="D15" s="2" t="s">
        <v>12</v>
      </c>
      <c r="E15" s="2">
        <v>2021</v>
      </c>
      <c r="F15" s="2">
        <f>VLOOKUP(A15,[1]Blad1!$A$5:$C$295,3,FALSE)</f>
        <v>2041</v>
      </c>
    </row>
    <row r="16" spans="1:6" x14ac:dyDescent="0.3">
      <c r="A16" s="1" t="s">
        <v>13</v>
      </c>
      <c r="B16" s="1">
        <v>2021</v>
      </c>
      <c r="C16" s="1">
        <f>VLOOKUP(A16,[1]Blad1!$A$5:$C$295,2,FALSE)</f>
        <v>132522</v>
      </c>
      <c r="D16" s="2" t="s">
        <v>13</v>
      </c>
      <c r="E16" s="2">
        <v>2021</v>
      </c>
      <c r="F16" s="2">
        <f>VLOOKUP(A16,[1]Blad1!$A$5:$C$295,3,FALSE)</f>
        <v>50659</v>
      </c>
    </row>
    <row r="17" spans="1:6" x14ac:dyDescent="0.3">
      <c r="A17" s="1" t="s">
        <v>14</v>
      </c>
      <c r="B17" s="1">
        <v>2021</v>
      </c>
      <c r="C17" s="1">
        <f>VLOOKUP(A17,[1]Blad1!$A$5:$C$295,2,FALSE)</f>
        <v>201118</v>
      </c>
      <c r="D17" s="2" t="s">
        <v>14</v>
      </c>
      <c r="E17" s="2">
        <v>2021</v>
      </c>
      <c r="F17" s="2">
        <f>VLOOKUP(A17,[1]Blad1!$A$5:$C$295,3,FALSE)</f>
        <v>92527</v>
      </c>
    </row>
    <row r="18" spans="1:6" x14ac:dyDescent="0.3">
      <c r="A18" s="1" t="s">
        <v>15</v>
      </c>
      <c r="B18" s="1">
        <v>2021</v>
      </c>
      <c r="C18" s="1">
        <f>VLOOKUP(A18,[1]Blad1!$A$5:$C$295,2,FALSE)</f>
        <v>2358</v>
      </c>
      <c r="D18" s="2" t="s">
        <v>15</v>
      </c>
      <c r="E18" s="2">
        <v>2021</v>
      </c>
      <c r="F18" s="2">
        <f>VLOOKUP(A18,[1]Blad1!$A$5:$C$295,3,FALSE)</f>
        <v>16247</v>
      </c>
    </row>
    <row r="19" spans="1:6" x14ac:dyDescent="0.3">
      <c r="A19" s="1" t="s">
        <v>16</v>
      </c>
      <c r="B19" s="1">
        <v>2021</v>
      </c>
      <c r="C19" s="1">
        <f>VLOOKUP(A19,[1]Blad1!$A$5:$C$295,2,FALSE)</f>
        <v>131505</v>
      </c>
      <c r="D19" s="2" t="s">
        <v>16</v>
      </c>
      <c r="E19" s="2">
        <v>2021</v>
      </c>
      <c r="F19" s="2">
        <f>VLOOKUP(A19,[1]Blad1!$A$5:$C$295,3,FALSE)</f>
        <v>62505</v>
      </c>
    </row>
    <row r="20" spans="1:6" x14ac:dyDescent="0.3">
      <c r="A20" s="1" t="s">
        <v>17</v>
      </c>
      <c r="B20" s="1">
        <v>2021</v>
      </c>
      <c r="C20" s="1">
        <f>VLOOKUP(A20,[1]Blad1!$A$5:$C$295,2,FALSE)</f>
        <v>38942</v>
      </c>
      <c r="D20" s="2" t="s">
        <v>17</v>
      </c>
      <c r="E20" s="2">
        <v>2021</v>
      </c>
      <c r="F20" s="2">
        <f>VLOOKUP(A20,[1]Blad1!$A$5:$C$295,3,FALSE)</f>
        <v>7495</v>
      </c>
    </row>
    <row r="21" spans="1:6" x14ac:dyDescent="0.3">
      <c r="A21" s="1" t="s">
        <v>18</v>
      </c>
      <c r="B21" s="1">
        <v>2021</v>
      </c>
      <c r="C21" s="1">
        <f>VLOOKUP(A21,[1]Blad1!$A$5:$C$295,2,FALSE)</f>
        <v>352620</v>
      </c>
      <c r="D21" s="2" t="s">
        <v>18</v>
      </c>
      <c r="E21" s="2">
        <v>2021</v>
      </c>
      <c r="F21" s="2">
        <f>VLOOKUP(A21,[1]Blad1!$A$5:$C$295,3,FALSE)</f>
        <v>158572</v>
      </c>
    </row>
    <row r="22" spans="1:6" x14ac:dyDescent="0.3">
      <c r="A22" s="1" t="s">
        <v>19</v>
      </c>
      <c r="B22" s="1">
        <v>2021</v>
      </c>
      <c r="C22" s="1">
        <f>VLOOKUP(A22,[1]Blad1!$A$5:$C$295,2,FALSE)</f>
        <v>309941</v>
      </c>
      <c r="D22" s="2" t="s">
        <v>19</v>
      </c>
      <c r="E22" s="2">
        <v>2021</v>
      </c>
      <c r="F22" s="2">
        <f>VLOOKUP(A22,[1]Blad1!$A$5:$C$295,3,FALSE)</f>
        <v>137084</v>
      </c>
    </row>
    <row r="23" spans="1:6" x14ac:dyDescent="0.3">
      <c r="A23" s="1" t="s">
        <v>20</v>
      </c>
      <c r="B23" s="1">
        <v>2021</v>
      </c>
      <c r="C23" s="1">
        <f>VLOOKUP(A23,[1]Blad1!$A$5:$C$295,2,FALSE)</f>
        <v>241929</v>
      </c>
      <c r="D23" s="2" t="s">
        <v>20</v>
      </c>
      <c r="E23" s="2">
        <v>2021</v>
      </c>
      <c r="F23" s="2">
        <f>VLOOKUP(A23,[1]Blad1!$A$5:$C$295,3,FALSE)</f>
        <v>166660</v>
      </c>
    </row>
    <row r="24" spans="1:6" x14ac:dyDescent="0.3">
      <c r="A24" s="1" t="s">
        <v>21</v>
      </c>
      <c r="B24" s="1">
        <v>2021</v>
      </c>
      <c r="C24" s="1">
        <f>VLOOKUP(A24,[1]Blad1!$A$5:$C$295,2,FALSE)</f>
        <v>42831</v>
      </c>
      <c r="D24" s="2" t="s">
        <v>21</v>
      </c>
      <c r="E24" s="2">
        <v>2021</v>
      </c>
      <c r="F24" s="2">
        <f>VLOOKUP(A24,[1]Blad1!$A$5:$C$295,3,FALSE)</f>
        <v>4668</v>
      </c>
    </row>
    <row r="25" spans="1:6" x14ac:dyDescent="0.3">
      <c r="A25" s="1" t="s">
        <v>22</v>
      </c>
      <c r="B25" s="1">
        <v>2021</v>
      </c>
      <c r="C25" s="1">
        <f>VLOOKUP(A25,[1]Blad1!$A$5:$C$295,2,FALSE)</f>
        <v>81635</v>
      </c>
      <c r="D25" s="2" t="s">
        <v>22</v>
      </c>
      <c r="E25" s="2">
        <v>2021</v>
      </c>
      <c r="F25" s="2">
        <f>VLOOKUP(A25,[1]Blad1!$A$5:$C$295,3,FALSE)</f>
        <v>66322</v>
      </c>
    </row>
    <row r="26" spans="1:6" x14ac:dyDescent="0.3">
      <c r="A26" s="1" t="s">
        <v>23</v>
      </c>
      <c r="B26" s="1">
        <v>2021</v>
      </c>
      <c r="C26" s="1">
        <f>VLOOKUP(A26,[1]Blad1!$A$5:$C$295,2,FALSE)</f>
        <v>43765</v>
      </c>
      <c r="D26" s="2" t="s">
        <v>23</v>
      </c>
      <c r="E26" s="2">
        <v>2021</v>
      </c>
      <c r="F26" s="2">
        <f>VLOOKUP(A26,[1]Blad1!$A$5:$C$295,3,FALSE)</f>
        <v>2505</v>
      </c>
    </row>
    <row r="27" spans="1:6" x14ac:dyDescent="0.3">
      <c r="A27" s="1" t="s">
        <v>24</v>
      </c>
      <c r="B27" s="1">
        <v>2021</v>
      </c>
      <c r="C27" s="1">
        <f>VLOOKUP(A27,[1]Blad1!$A$5:$C$295,2,FALSE)</f>
        <v>93142</v>
      </c>
      <c r="D27" s="2" t="s">
        <v>24</v>
      </c>
      <c r="E27" s="2">
        <v>2021</v>
      </c>
      <c r="F27" s="2">
        <f>VLOOKUP(A27,[1]Blad1!$A$5:$C$295,3,FALSE)</f>
        <v>56359</v>
      </c>
    </row>
    <row r="28" spans="1:6" x14ac:dyDescent="0.3">
      <c r="A28" s="1" t="s">
        <v>25</v>
      </c>
      <c r="B28" s="1">
        <v>2021</v>
      </c>
      <c r="C28" s="1">
        <f>VLOOKUP(A28,[1]Blad1!$A$5:$C$295,2,FALSE)</f>
        <v>54276</v>
      </c>
      <c r="D28" s="2" t="s">
        <v>25</v>
      </c>
      <c r="E28" s="2">
        <v>2021</v>
      </c>
      <c r="F28" s="2">
        <f>VLOOKUP(A28,[1]Blad1!$A$5:$C$295,3,FALSE)</f>
        <v>26221</v>
      </c>
    </row>
    <row r="29" spans="1:6" x14ac:dyDescent="0.3">
      <c r="A29" s="1" t="s">
        <v>26</v>
      </c>
      <c r="B29" s="1">
        <v>2021</v>
      </c>
      <c r="C29" s="1">
        <f>VLOOKUP(A29,[1]Blad1!$A$5:$C$295,2,FALSE)</f>
        <v>38320</v>
      </c>
      <c r="D29" s="2" t="s">
        <v>26</v>
      </c>
      <c r="E29" s="2">
        <v>2021</v>
      </c>
      <c r="F29" s="2">
        <f>VLOOKUP(A29,[1]Blad1!$A$5:$C$295,3,FALSE)</f>
        <v>7753</v>
      </c>
    </row>
    <row r="30" spans="1:6" x14ac:dyDescent="0.3">
      <c r="A30" s="1" t="s">
        <v>27</v>
      </c>
      <c r="B30" s="1">
        <v>2021</v>
      </c>
      <c r="C30" s="1">
        <f>VLOOKUP(A30,[1]Blad1!$A$5:$C$295,2,FALSE)</f>
        <v>233057</v>
      </c>
      <c r="D30" s="2" t="s">
        <v>27</v>
      </c>
      <c r="E30" s="2">
        <v>2021</v>
      </c>
      <c r="F30" s="2">
        <f>VLOOKUP(A30,[1]Blad1!$A$5:$C$295,3,FALSE)</f>
        <v>56754</v>
      </c>
    </row>
    <row r="31" spans="1:6" x14ac:dyDescent="0.3">
      <c r="A31" s="1" t="s">
        <v>28</v>
      </c>
      <c r="B31" s="1">
        <v>2021</v>
      </c>
      <c r="C31" s="1">
        <f>VLOOKUP(A31,[1]Blad1!$A$5:$C$295,2,FALSE)</f>
        <v>81813</v>
      </c>
      <c r="D31" s="2" t="s">
        <v>28</v>
      </c>
      <c r="E31" s="2">
        <v>2021</v>
      </c>
      <c r="F31" s="2">
        <f>VLOOKUP(A31,[1]Blad1!$A$5:$C$295,3,FALSE)</f>
        <v>30890</v>
      </c>
    </row>
    <row r="32" spans="1:6" x14ac:dyDescent="0.3">
      <c r="A32" s="1" t="s">
        <v>29</v>
      </c>
      <c r="B32" s="1">
        <v>2021</v>
      </c>
      <c r="C32" s="1">
        <f>VLOOKUP(A32,[1]Blad1!$A$5:$C$295,2,FALSE)</f>
        <v>20914</v>
      </c>
      <c r="D32" s="2" t="s">
        <v>29</v>
      </c>
      <c r="E32" s="2">
        <v>2021</v>
      </c>
      <c r="F32" s="2">
        <f>VLOOKUP(A32,[1]Blad1!$A$5:$C$295,3,FALSE)</f>
        <v>228</v>
      </c>
    </row>
    <row r="33" spans="1:6" x14ac:dyDescent="0.3">
      <c r="A33" s="1" t="s">
        <v>30</v>
      </c>
      <c r="B33" s="1">
        <v>2021</v>
      </c>
      <c r="C33" s="1">
        <f>VLOOKUP(A33,[1]Blad1!$A$5:$C$295,2,FALSE)</f>
        <v>67990</v>
      </c>
      <c r="D33" s="2" t="s">
        <v>30</v>
      </c>
      <c r="E33" s="2">
        <v>2021</v>
      </c>
      <c r="F33" s="2">
        <f>VLOOKUP(A33,[1]Blad1!$A$5:$C$295,3,FALSE)</f>
        <v>15170</v>
      </c>
    </row>
    <row r="34" spans="1:6" x14ac:dyDescent="0.3">
      <c r="A34" s="1" t="s">
        <v>31</v>
      </c>
      <c r="B34" s="1">
        <v>2021</v>
      </c>
      <c r="C34" s="1">
        <f>VLOOKUP(A34,[1]Blad1!$A$5:$C$295,2,FALSE)</f>
        <v>17427</v>
      </c>
      <c r="D34" s="2" t="s">
        <v>31</v>
      </c>
      <c r="E34" s="2">
        <v>2021</v>
      </c>
      <c r="F34" s="2">
        <f>VLOOKUP(A34,[1]Blad1!$A$5:$C$295,3,FALSE)</f>
        <v>55500</v>
      </c>
    </row>
    <row r="35" spans="1:6" x14ac:dyDescent="0.3">
      <c r="A35" s="1" t="s">
        <v>32</v>
      </c>
      <c r="B35" s="1">
        <v>2021</v>
      </c>
      <c r="C35" s="1">
        <f>VLOOKUP(A35,[1]Blad1!$A$5:$C$295,2,FALSE)</f>
        <v>144248</v>
      </c>
      <c r="D35" s="2" t="s">
        <v>32</v>
      </c>
      <c r="E35" s="2">
        <v>2021</v>
      </c>
      <c r="F35" s="2">
        <f>VLOOKUP(A35,[1]Blad1!$A$5:$C$295,3,FALSE)</f>
        <v>58459</v>
      </c>
    </row>
    <row r="36" spans="1:6" x14ac:dyDescent="0.3">
      <c r="A36" s="1" t="s">
        <v>33</v>
      </c>
      <c r="B36" s="1">
        <v>2021</v>
      </c>
      <c r="C36" s="1">
        <f>VLOOKUP(A36,[1]Blad1!$A$5:$C$295,2,FALSE)</f>
        <v>64179</v>
      </c>
      <c r="D36" s="2" t="s">
        <v>33</v>
      </c>
      <c r="E36" s="2">
        <v>2021</v>
      </c>
      <c r="F36" s="2">
        <f>VLOOKUP(A36,[1]Blad1!$A$5:$C$295,3,FALSE)</f>
        <v>11157</v>
      </c>
    </row>
    <row r="37" spans="1:6" x14ac:dyDescent="0.3">
      <c r="A37" s="1" t="s">
        <v>34</v>
      </c>
      <c r="B37" s="1">
        <v>2021</v>
      </c>
      <c r="C37" s="1">
        <f>VLOOKUP(A37,[1]Blad1!$A$5:$C$295,2,FALSE)</f>
        <v>180617</v>
      </c>
      <c r="D37" s="2" t="s">
        <v>34</v>
      </c>
      <c r="E37" s="2">
        <v>2021</v>
      </c>
      <c r="F37" s="2">
        <f>VLOOKUP(A37,[1]Blad1!$A$5:$C$295,3,FALSE)</f>
        <v>111866</v>
      </c>
    </row>
    <row r="38" spans="1:6" x14ac:dyDescent="0.3">
      <c r="A38" s="1" t="s">
        <v>35</v>
      </c>
      <c r="B38" s="1">
        <v>2021</v>
      </c>
      <c r="C38" s="1">
        <f>VLOOKUP(A38,[1]Blad1!$A$5:$C$295,2,FALSE)</f>
        <v>382716</v>
      </c>
      <c r="D38" s="2" t="s">
        <v>35</v>
      </c>
      <c r="E38" s="2">
        <v>2021</v>
      </c>
      <c r="F38" s="2">
        <f>VLOOKUP(A38,[1]Blad1!$A$5:$C$295,3,FALSE)</f>
        <v>183889</v>
      </c>
    </row>
    <row r="39" spans="1:6" x14ac:dyDescent="0.3">
      <c r="A39" s="1" t="s">
        <v>36</v>
      </c>
      <c r="B39" s="1">
        <v>2021</v>
      </c>
      <c r="C39" s="1">
        <f>VLOOKUP(A39,[1]Blad1!$A$5:$C$295,2,FALSE)</f>
        <v>149128</v>
      </c>
      <c r="D39" s="2" t="s">
        <v>36</v>
      </c>
      <c r="E39" s="2">
        <v>2021</v>
      </c>
      <c r="F39" s="2">
        <f>VLOOKUP(A39,[1]Blad1!$A$5:$C$295,3,FALSE)</f>
        <v>60414</v>
      </c>
    </row>
    <row r="40" spans="1:6" x14ac:dyDescent="0.3">
      <c r="A40" s="1" t="s">
        <v>37</v>
      </c>
      <c r="B40" s="1">
        <v>2021</v>
      </c>
      <c r="C40" s="1">
        <f>VLOOKUP(A40,[1]Blad1!$A$5:$C$295,2,FALSE)</f>
        <v>25008</v>
      </c>
      <c r="D40" s="2" t="s">
        <v>37</v>
      </c>
      <c r="E40" s="2">
        <v>2021</v>
      </c>
      <c r="F40" s="2">
        <f>VLOOKUP(A40,[1]Blad1!$A$5:$C$295,3,FALSE)</f>
        <v>9874</v>
      </c>
    </row>
    <row r="41" spans="1:6" x14ac:dyDescent="0.3">
      <c r="A41" s="1" t="s">
        <v>38</v>
      </c>
      <c r="B41" s="1">
        <v>2021</v>
      </c>
      <c r="C41" s="1">
        <f>VLOOKUP(A41,[1]Blad1!$A$5:$C$295,2,FALSE)</f>
        <v>78824</v>
      </c>
      <c r="D41" s="2" t="s">
        <v>38</v>
      </c>
      <c r="E41" s="2">
        <v>2021</v>
      </c>
      <c r="F41" s="2">
        <f>VLOOKUP(A41,[1]Blad1!$A$5:$C$295,3,FALSE)</f>
        <v>31969</v>
      </c>
    </row>
    <row r="42" spans="1:6" x14ac:dyDescent="0.3">
      <c r="A42" s="1" t="s">
        <v>39</v>
      </c>
      <c r="B42" s="1">
        <v>2021</v>
      </c>
      <c r="C42" s="1">
        <f>VLOOKUP(A42,[1]Blad1!$A$5:$C$295,2,FALSE)</f>
        <v>217173</v>
      </c>
      <c r="D42" s="2" t="s">
        <v>39</v>
      </c>
      <c r="E42" s="2">
        <v>2021</v>
      </c>
      <c r="F42" s="2">
        <f>VLOOKUP(A42,[1]Blad1!$A$5:$C$295,3,FALSE)</f>
        <v>109812</v>
      </c>
    </row>
    <row r="43" spans="1:6" x14ac:dyDescent="0.3">
      <c r="A43" s="1" t="s">
        <v>40</v>
      </c>
      <c r="B43" s="1">
        <v>2021</v>
      </c>
      <c r="C43" s="1">
        <f>VLOOKUP(A43,[1]Blad1!$A$5:$C$295,2,FALSE)</f>
        <v>175782</v>
      </c>
      <c r="D43" s="2" t="s">
        <v>40</v>
      </c>
      <c r="E43" s="2">
        <v>2021</v>
      </c>
      <c r="F43" s="2">
        <f>VLOOKUP(A43,[1]Blad1!$A$5:$C$295,3,FALSE)</f>
        <v>100377</v>
      </c>
    </row>
    <row r="44" spans="1:6" x14ac:dyDescent="0.3">
      <c r="A44" s="1" t="s">
        <v>41</v>
      </c>
      <c r="B44" s="1">
        <v>2021</v>
      </c>
      <c r="C44" s="1">
        <f>VLOOKUP(A44,[1]Blad1!$A$5:$C$295,2,FALSE)</f>
        <v>230226</v>
      </c>
      <c r="D44" s="2" t="s">
        <v>41</v>
      </c>
      <c r="E44" s="2">
        <v>2021</v>
      </c>
      <c r="F44" s="2">
        <f>VLOOKUP(A44,[1]Blad1!$A$5:$C$295,3,FALSE)</f>
        <v>133031</v>
      </c>
    </row>
    <row r="45" spans="1:6" x14ac:dyDescent="0.3">
      <c r="A45" s="1" t="s">
        <v>42</v>
      </c>
      <c r="B45" s="1">
        <v>2021</v>
      </c>
      <c r="C45" s="1">
        <f>VLOOKUP(A45,[1]Blad1!$A$5:$C$295,2,FALSE)</f>
        <v>93863</v>
      </c>
      <c r="D45" s="2" t="s">
        <v>42</v>
      </c>
      <c r="E45" s="2">
        <v>2021</v>
      </c>
      <c r="F45" s="2">
        <f>VLOOKUP(A45,[1]Blad1!$A$5:$C$295,3,FALSE)</f>
        <v>11679</v>
      </c>
    </row>
    <row r="46" spans="1:6" x14ac:dyDescent="0.3">
      <c r="A46" s="1" t="s">
        <v>43</v>
      </c>
      <c r="B46" s="1">
        <v>2021</v>
      </c>
      <c r="C46" s="1">
        <f>VLOOKUP(A46,[1]Blad1!$A$5:$C$295,2,FALSE)</f>
        <v>72061</v>
      </c>
      <c r="D46" s="2" t="s">
        <v>43</v>
      </c>
      <c r="E46" s="2">
        <v>2021</v>
      </c>
      <c r="F46" s="2">
        <f>VLOOKUP(A46,[1]Blad1!$A$5:$C$295,3,FALSE)</f>
        <v>48624</v>
      </c>
    </row>
    <row r="47" spans="1:6" x14ac:dyDescent="0.3">
      <c r="A47" s="1" t="s">
        <v>44</v>
      </c>
      <c r="B47" s="1">
        <v>2021</v>
      </c>
      <c r="C47" s="1">
        <f>VLOOKUP(A47,[1]Blad1!$A$5:$C$295,2,FALSE)</f>
        <v>115555</v>
      </c>
      <c r="D47" s="2" t="s">
        <v>44</v>
      </c>
      <c r="E47" s="2">
        <v>2021</v>
      </c>
      <c r="F47" s="2">
        <f>VLOOKUP(A47,[1]Blad1!$A$5:$C$295,3,FALSE)</f>
        <v>34746</v>
      </c>
    </row>
    <row r="48" spans="1:6" x14ac:dyDescent="0.3">
      <c r="A48" s="1" t="s">
        <v>45</v>
      </c>
      <c r="B48" s="1">
        <v>2021</v>
      </c>
      <c r="C48" s="1">
        <f>VLOOKUP(A48,[1]Blad1!$A$5:$C$295,2,FALSE)</f>
        <v>111606</v>
      </c>
      <c r="D48" s="2" t="s">
        <v>45</v>
      </c>
      <c r="E48" s="2">
        <v>2021</v>
      </c>
      <c r="F48" s="2">
        <f>VLOOKUP(A48,[1]Blad1!$A$5:$C$295,3,FALSE)</f>
        <v>73296</v>
      </c>
    </row>
    <row r="49" spans="1:6" x14ac:dyDescent="0.3">
      <c r="A49" s="1" t="s">
        <v>46</v>
      </c>
      <c r="B49" s="1">
        <v>2021</v>
      </c>
      <c r="C49" s="1">
        <f>VLOOKUP(A49,[1]Blad1!$A$5:$C$295,2,FALSE)</f>
        <v>169</v>
      </c>
      <c r="D49" s="2" t="s">
        <v>46</v>
      </c>
      <c r="E49" s="2">
        <v>2021</v>
      </c>
      <c r="F49" s="2">
        <f>VLOOKUP(A49,[1]Blad1!$A$5:$C$295,3,FALSE)</f>
        <v>2628</v>
      </c>
    </row>
    <row r="50" spans="1:6" x14ac:dyDescent="0.3">
      <c r="A50" s="1" t="s">
        <v>47</v>
      </c>
      <c r="B50" s="1">
        <v>2021</v>
      </c>
      <c r="C50" s="1">
        <f>VLOOKUP(A50,[1]Blad1!$A$5:$C$295,2,FALSE)</f>
        <v>2176</v>
      </c>
      <c r="D50" s="2" t="s">
        <v>47</v>
      </c>
      <c r="E50" s="2">
        <v>2021</v>
      </c>
      <c r="F50" s="2">
        <f>VLOOKUP(A50,[1]Blad1!$A$5:$C$295,3,FALSE)</f>
        <v>735</v>
      </c>
    </row>
    <row r="51" spans="1:6" x14ac:dyDescent="0.3">
      <c r="A51" s="1" t="s">
        <v>48</v>
      </c>
      <c r="B51" s="1">
        <v>2021</v>
      </c>
      <c r="C51" s="1">
        <f>VLOOKUP(A51,[1]Blad1!$A$5:$C$295,2,FALSE)</f>
        <v>215177</v>
      </c>
      <c r="D51" s="2" t="s">
        <v>48</v>
      </c>
      <c r="E51" s="2">
        <v>2021</v>
      </c>
      <c r="F51" s="2">
        <f>VLOOKUP(A51,[1]Blad1!$A$5:$C$295,3,FALSE)</f>
        <v>100580</v>
      </c>
    </row>
    <row r="52" spans="1:6" x14ac:dyDescent="0.3">
      <c r="A52" s="1" t="s">
        <v>49</v>
      </c>
      <c r="B52" s="1">
        <v>2021</v>
      </c>
      <c r="C52" s="1">
        <f>VLOOKUP(A52,[1]Blad1!$A$5:$C$295,2,FALSE)</f>
        <v>47628</v>
      </c>
      <c r="D52" s="2" t="s">
        <v>49</v>
      </c>
      <c r="E52" s="2">
        <v>2021</v>
      </c>
      <c r="F52" s="2">
        <f>VLOOKUP(A52,[1]Blad1!$A$5:$C$295,3,FALSE)</f>
        <v>17039</v>
      </c>
    </row>
    <row r="53" spans="1:6" x14ac:dyDescent="0.3">
      <c r="A53" s="1" t="s">
        <v>50</v>
      </c>
      <c r="B53" s="1">
        <v>2021</v>
      </c>
      <c r="C53" s="1">
        <f>VLOOKUP(A53,[1]Blad1!$A$5:$C$295,2,FALSE)</f>
        <v>6936</v>
      </c>
      <c r="D53" s="2" t="s">
        <v>50</v>
      </c>
      <c r="E53" s="2">
        <v>2021</v>
      </c>
      <c r="F53" s="2">
        <f>VLOOKUP(A53,[1]Blad1!$A$5:$C$295,3,FALSE)</f>
        <v>18524</v>
      </c>
    </row>
    <row r="54" spans="1:6" x14ac:dyDescent="0.3">
      <c r="A54" s="1" t="s">
        <v>51</v>
      </c>
      <c r="B54" s="1">
        <v>2021</v>
      </c>
      <c r="C54" s="1">
        <f>VLOOKUP(A54,[1]Blad1!$A$5:$C$295,2,FALSE)</f>
        <v>180526</v>
      </c>
      <c r="D54" s="2" t="s">
        <v>51</v>
      </c>
      <c r="E54" s="2">
        <v>2021</v>
      </c>
      <c r="F54" s="2">
        <f>VLOOKUP(A54,[1]Blad1!$A$5:$C$295,3,FALSE)</f>
        <v>123760</v>
      </c>
    </row>
    <row r="55" spans="1:6" x14ac:dyDescent="0.3">
      <c r="A55" s="1" t="s">
        <v>52</v>
      </c>
      <c r="B55" s="1">
        <v>2021</v>
      </c>
      <c r="C55" s="1">
        <f>VLOOKUP(A55,[1]Blad1!$A$5:$C$295,2,FALSE)</f>
        <v>76138</v>
      </c>
      <c r="D55" s="2" t="s">
        <v>52</v>
      </c>
      <c r="E55" s="2">
        <v>2021</v>
      </c>
      <c r="F55" s="2">
        <f>VLOOKUP(A55,[1]Blad1!$A$5:$C$295,3,FALSE)</f>
        <v>12504</v>
      </c>
    </row>
    <row r="56" spans="1:6" x14ac:dyDescent="0.3">
      <c r="A56" s="1" t="s">
        <v>53</v>
      </c>
      <c r="B56" s="1">
        <v>2021</v>
      </c>
      <c r="C56" s="1">
        <f>VLOOKUP(A56,[1]Blad1!$A$5:$C$295,2,FALSE)</f>
        <v>27185</v>
      </c>
      <c r="D56" s="2" t="s">
        <v>53</v>
      </c>
      <c r="E56" s="2">
        <v>2021</v>
      </c>
      <c r="F56" s="2">
        <f>VLOOKUP(A56,[1]Blad1!$A$5:$C$295,3,FALSE)</f>
        <v>9361</v>
      </c>
    </row>
    <row r="57" spans="1:6" x14ac:dyDescent="0.3">
      <c r="A57" s="1" t="s">
        <v>54</v>
      </c>
      <c r="B57" s="1">
        <v>2021</v>
      </c>
      <c r="C57" s="1">
        <f>VLOOKUP(A57,[1]Blad1!$A$5:$C$295,2,FALSE)</f>
        <v>44958</v>
      </c>
      <c r="D57" s="2" t="s">
        <v>54</v>
      </c>
      <c r="E57" s="2">
        <v>2021</v>
      </c>
      <c r="F57" s="2">
        <f>VLOOKUP(A57,[1]Blad1!$A$5:$C$295,3,FALSE)</f>
        <v>10708</v>
      </c>
    </row>
    <row r="58" spans="1:6" x14ac:dyDescent="0.3">
      <c r="A58" s="1" t="s">
        <v>55</v>
      </c>
      <c r="B58" s="1">
        <v>2021</v>
      </c>
      <c r="C58" s="1">
        <f>VLOOKUP(A58,[1]Blad1!$A$5:$C$295,2,FALSE)</f>
        <v>235388</v>
      </c>
      <c r="D58" s="2" t="s">
        <v>55</v>
      </c>
      <c r="E58" s="2">
        <v>2021</v>
      </c>
      <c r="F58" s="2">
        <f>VLOOKUP(A58,[1]Blad1!$A$5:$C$295,3,FALSE)</f>
        <v>33007</v>
      </c>
    </row>
    <row r="59" spans="1:6" x14ac:dyDescent="0.3">
      <c r="A59" s="1" t="s">
        <v>56</v>
      </c>
      <c r="B59" s="1">
        <v>2021</v>
      </c>
      <c r="C59" s="1">
        <f>VLOOKUP(A59,[1]Blad1!$A$5:$C$295,2,FALSE)</f>
        <v>487716</v>
      </c>
      <c r="D59" s="2" t="s">
        <v>56</v>
      </c>
      <c r="E59" s="2">
        <v>2021</v>
      </c>
      <c r="F59" s="2">
        <f>VLOOKUP(A59,[1]Blad1!$A$5:$C$295,3,FALSE)</f>
        <v>253727</v>
      </c>
    </row>
    <row r="60" spans="1:6" x14ac:dyDescent="0.3">
      <c r="A60" s="1" t="s">
        <v>57</v>
      </c>
      <c r="B60" s="1">
        <v>2021</v>
      </c>
      <c r="C60" s="1">
        <f>VLOOKUP(A60,[1]Blad1!$A$5:$C$295,2,FALSE)</f>
        <v>1590857</v>
      </c>
      <c r="D60" s="2" t="s">
        <v>57</v>
      </c>
      <c r="E60" s="2">
        <v>2021</v>
      </c>
      <c r="F60" s="2">
        <f>VLOOKUP(A60,[1]Blad1!$A$5:$C$295,3,FALSE)</f>
        <v>706132</v>
      </c>
    </row>
    <row r="61" spans="1:6" x14ac:dyDescent="0.3">
      <c r="A61" s="1" t="s">
        <v>58</v>
      </c>
      <c r="B61" s="1">
        <v>2021</v>
      </c>
      <c r="C61" s="1">
        <f>VLOOKUP(A61,[1]Blad1!$A$5:$C$295,2,FALSE)</f>
        <v>90086</v>
      </c>
      <c r="D61" s="2" t="s">
        <v>58</v>
      </c>
      <c r="E61" s="2">
        <v>2021</v>
      </c>
      <c r="F61" s="2">
        <f>VLOOKUP(A61,[1]Blad1!$A$5:$C$295,3,FALSE)</f>
        <v>43847</v>
      </c>
    </row>
    <row r="62" spans="1:6" x14ac:dyDescent="0.3">
      <c r="A62" s="1" t="s">
        <v>59</v>
      </c>
      <c r="B62" s="1">
        <v>2021</v>
      </c>
      <c r="C62" s="1">
        <f>VLOOKUP(A62,[1]Blad1!$A$5:$C$295,2,FALSE)</f>
        <v>57031</v>
      </c>
      <c r="D62" s="2" t="s">
        <v>59</v>
      </c>
      <c r="E62" s="2">
        <v>2021</v>
      </c>
      <c r="F62" s="2">
        <f>VLOOKUP(A62,[1]Blad1!$A$5:$C$295,3,FALSE)</f>
        <v>20096</v>
      </c>
    </row>
    <row r="63" spans="1:6" x14ac:dyDescent="0.3">
      <c r="A63" s="1" t="s">
        <v>60</v>
      </c>
      <c r="B63" s="1">
        <v>2021</v>
      </c>
      <c r="C63" s="1">
        <f>VLOOKUP(A63,[1]Blad1!$A$5:$C$295,2,FALSE)</f>
        <v>112009</v>
      </c>
      <c r="D63" s="2" t="s">
        <v>60</v>
      </c>
      <c r="E63" s="2">
        <v>2021</v>
      </c>
      <c r="F63" s="2">
        <f>VLOOKUP(A63,[1]Blad1!$A$5:$C$295,3,FALSE)</f>
        <v>50975</v>
      </c>
    </row>
    <row r="64" spans="1:6" x14ac:dyDescent="0.3">
      <c r="A64" s="1" t="s">
        <v>61</v>
      </c>
      <c r="B64" s="1">
        <v>2021</v>
      </c>
      <c r="C64" s="1">
        <f>VLOOKUP(A64,[1]Blad1!$A$5:$C$295,2,FALSE)</f>
        <v>120589</v>
      </c>
      <c r="D64" s="2" t="s">
        <v>61</v>
      </c>
      <c r="E64" s="2">
        <v>2021</v>
      </c>
      <c r="F64" s="2">
        <f>VLOOKUP(A64,[1]Blad1!$A$5:$C$295,3,FALSE)</f>
        <v>45269</v>
      </c>
    </row>
    <row r="65" spans="1:6" x14ac:dyDescent="0.3">
      <c r="A65" s="1" t="s">
        <v>62</v>
      </c>
      <c r="B65" s="1">
        <v>2021</v>
      </c>
      <c r="C65" s="1">
        <f>VLOOKUP(A65,[1]Blad1!$A$5:$C$295,2,FALSE)</f>
        <v>108460</v>
      </c>
      <c r="D65" s="2" t="s">
        <v>62</v>
      </c>
      <c r="E65" s="2">
        <v>2021</v>
      </c>
      <c r="F65" s="2">
        <f>VLOOKUP(A65,[1]Blad1!$A$5:$C$295,3,FALSE)</f>
        <v>6364</v>
      </c>
    </row>
    <row r="66" spans="1:6" x14ac:dyDescent="0.3">
      <c r="A66" s="1" t="s">
        <v>63</v>
      </c>
      <c r="B66" s="1">
        <v>2021</v>
      </c>
      <c r="C66" s="1">
        <f>VLOOKUP(A66,[1]Blad1!$A$5:$C$295,2,FALSE)</f>
        <v>427354</v>
      </c>
      <c r="D66" s="2" t="s">
        <v>63</v>
      </c>
      <c r="E66" s="2">
        <v>2021</v>
      </c>
      <c r="F66" s="2">
        <f>VLOOKUP(A66,[1]Blad1!$A$5:$C$295,3,FALSE)</f>
        <v>272185</v>
      </c>
    </row>
    <row r="67" spans="1:6" x14ac:dyDescent="0.3">
      <c r="A67" s="1" t="s">
        <v>64</v>
      </c>
      <c r="B67" s="1">
        <v>2021</v>
      </c>
      <c r="C67" s="1">
        <f>VLOOKUP(A67,[1]Blad1!$A$5:$C$295,2,FALSE)</f>
        <v>128864</v>
      </c>
      <c r="D67" s="2" t="s">
        <v>64</v>
      </c>
      <c r="E67" s="2">
        <v>2021</v>
      </c>
      <c r="F67" s="2">
        <f>VLOOKUP(A67,[1]Blad1!$A$5:$C$295,3,FALSE)</f>
        <v>54763</v>
      </c>
    </row>
    <row r="68" spans="1:6" x14ac:dyDescent="0.3">
      <c r="A68" s="1" t="s">
        <v>65</v>
      </c>
      <c r="B68" s="1">
        <v>2021</v>
      </c>
      <c r="C68" s="1">
        <f>VLOOKUP(A68,[1]Blad1!$A$5:$C$295,2,FALSE)</f>
        <v>259379</v>
      </c>
      <c r="D68" s="2" t="s">
        <v>65</v>
      </c>
      <c r="E68" s="2">
        <v>2021</v>
      </c>
      <c r="F68" s="2">
        <f>VLOOKUP(A68,[1]Blad1!$A$5:$C$295,3,FALSE)</f>
        <v>153045</v>
      </c>
    </row>
    <row r="69" spans="1:6" x14ac:dyDescent="0.3">
      <c r="A69" s="1" t="s">
        <v>66</v>
      </c>
      <c r="B69" s="1">
        <v>2021</v>
      </c>
      <c r="C69" s="1">
        <f>VLOOKUP(A69,[1]Blad1!$A$5:$C$295,2,FALSE)</f>
        <v>71824</v>
      </c>
      <c r="D69" s="2" t="s">
        <v>66</v>
      </c>
      <c r="E69" s="2">
        <v>2021</v>
      </c>
      <c r="F69" s="2">
        <f>VLOOKUP(A69,[1]Blad1!$A$5:$C$295,3,FALSE)</f>
        <v>20519</v>
      </c>
    </row>
    <row r="70" spans="1:6" x14ac:dyDescent="0.3">
      <c r="A70" s="1" t="s">
        <v>67</v>
      </c>
      <c r="B70" s="1">
        <v>2021</v>
      </c>
      <c r="C70" s="1">
        <f>VLOOKUP(A70,[1]Blad1!$A$5:$C$295,2,FALSE)</f>
        <v>69453</v>
      </c>
      <c r="D70" s="2" t="s">
        <v>67</v>
      </c>
      <c r="E70" s="2">
        <v>2021</v>
      </c>
      <c r="F70" s="2">
        <f>VLOOKUP(A70,[1]Blad1!$A$5:$C$295,3,FALSE)</f>
        <v>18782</v>
      </c>
    </row>
    <row r="71" spans="1:6" x14ac:dyDescent="0.3">
      <c r="A71" s="1" t="s">
        <v>68</v>
      </c>
      <c r="B71" s="1">
        <v>2021</v>
      </c>
      <c r="C71" s="1">
        <f>VLOOKUP(A71,[1]Blad1!$A$5:$C$295,2,FALSE)</f>
        <v>74748</v>
      </c>
      <c r="D71" s="2" t="s">
        <v>68</v>
      </c>
      <c r="E71" s="2">
        <v>2021</v>
      </c>
      <c r="F71" s="2">
        <f>VLOOKUP(A71,[1]Blad1!$A$5:$C$295,3,FALSE)</f>
        <v>23531</v>
      </c>
    </row>
    <row r="72" spans="1:6" x14ac:dyDescent="0.3">
      <c r="A72" s="1" t="s">
        <v>69</v>
      </c>
      <c r="B72" s="1">
        <v>2021</v>
      </c>
      <c r="C72" s="1">
        <f>VLOOKUP(A72,[1]Blad1!$A$5:$C$295,2,FALSE)</f>
        <v>751021</v>
      </c>
      <c r="D72" s="2" t="s">
        <v>69</v>
      </c>
      <c r="E72" s="2">
        <v>2021</v>
      </c>
      <c r="F72" s="2">
        <f>VLOOKUP(A72,[1]Blad1!$A$5:$C$295,3,FALSE)</f>
        <v>393524</v>
      </c>
    </row>
    <row r="73" spans="1:6" x14ac:dyDescent="0.3">
      <c r="A73" s="1" t="s">
        <v>70</v>
      </c>
      <c r="B73" s="1">
        <v>2021</v>
      </c>
      <c r="C73" s="1">
        <f>VLOOKUP(A73,[1]Blad1!$A$5:$C$295,2,FALSE)</f>
        <v>53526</v>
      </c>
      <c r="D73" s="2" t="s">
        <v>70</v>
      </c>
      <c r="E73" s="2">
        <v>2021</v>
      </c>
      <c r="F73" s="2">
        <f>VLOOKUP(A73,[1]Blad1!$A$5:$C$295,3,FALSE)</f>
        <v>16017</v>
      </c>
    </row>
    <row r="74" spans="1:6" x14ac:dyDescent="0.3">
      <c r="A74" s="1" t="s">
        <v>71</v>
      </c>
      <c r="B74" s="1">
        <v>2021</v>
      </c>
      <c r="C74" s="1">
        <f>VLOOKUP(A74,[1]Blad1!$A$5:$C$295,2,FALSE)</f>
        <v>63816</v>
      </c>
      <c r="D74" s="2" t="s">
        <v>71</v>
      </c>
      <c r="E74" s="2">
        <v>2021</v>
      </c>
      <c r="F74" s="2">
        <f>VLOOKUP(A74,[1]Blad1!$A$5:$C$295,3,FALSE)</f>
        <v>18830</v>
      </c>
    </row>
    <row r="75" spans="1:6" x14ac:dyDescent="0.3">
      <c r="A75" s="1" t="s">
        <v>72</v>
      </c>
      <c r="B75" s="1">
        <v>2021</v>
      </c>
      <c r="C75" s="1">
        <f>VLOOKUP(A75,[1]Blad1!$A$5:$C$295,2,FALSE)</f>
        <v>74734</v>
      </c>
      <c r="D75" s="2" t="s">
        <v>72</v>
      </c>
      <c r="E75" s="2">
        <v>2021</v>
      </c>
      <c r="F75" s="2">
        <f>VLOOKUP(A75,[1]Blad1!$A$5:$C$295,3,FALSE)</f>
        <v>19997</v>
      </c>
    </row>
    <row r="76" spans="1:6" x14ac:dyDescent="0.3">
      <c r="A76" s="1" t="s">
        <v>73</v>
      </c>
      <c r="B76" s="1">
        <v>2021</v>
      </c>
      <c r="C76" s="1">
        <f>VLOOKUP(A76,[1]Blad1!$A$5:$C$295,2,FALSE)</f>
        <v>465162</v>
      </c>
      <c r="D76" s="2" t="s">
        <v>73</v>
      </c>
      <c r="E76" s="2">
        <v>2021</v>
      </c>
      <c r="F76" s="2">
        <f>VLOOKUP(A76,[1]Blad1!$A$5:$C$295,3,FALSE)</f>
        <v>187111</v>
      </c>
    </row>
    <row r="77" spans="1:6" x14ac:dyDescent="0.3">
      <c r="A77" s="1" t="s">
        <v>74</v>
      </c>
      <c r="B77" s="1">
        <v>2021</v>
      </c>
      <c r="C77" s="1">
        <f>VLOOKUP(A77,[1]Blad1!$A$5:$C$295,2,FALSE)</f>
        <v>183006</v>
      </c>
      <c r="D77" s="2" t="s">
        <v>74</v>
      </c>
      <c r="E77" s="2">
        <v>2021</v>
      </c>
      <c r="F77" s="2">
        <f>VLOOKUP(A77,[1]Blad1!$A$5:$C$295,3,FALSE)</f>
        <v>58800</v>
      </c>
    </row>
    <row r="78" spans="1:6" x14ac:dyDescent="0.3">
      <c r="A78" s="1" t="s">
        <v>75</v>
      </c>
      <c r="B78" s="1">
        <v>2021</v>
      </c>
      <c r="C78" s="1">
        <f>VLOOKUP(A78,[1]Blad1!$A$5:$C$295,2,FALSE)</f>
        <v>144699</v>
      </c>
      <c r="D78" s="2" t="s">
        <v>75</v>
      </c>
      <c r="E78" s="2">
        <v>2021</v>
      </c>
      <c r="F78" s="2">
        <f>VLOOKUP(A78,[1]Blad1!$A$5:$C$295,3,FALSE)</f>
        <v>21232</v>
      </c>
    </row>
    <row r="79" spans="1:6" x14ac:dyDescent="0.3">
      <c r="A79" s="1" t="s">
        <v>76</v>
      </c>
      <c r="B79" s="1">
        <v>2021</v>
      </c>
      <c r="C79" s="1">
        <f>VLOOKUP(A79,[1]Blad1!$A$5:$C$295,2,FALSE)</f>
        <v>996</v>
      </c>
      <c r="D79" s="2" t="s">
        <v>76</v>
      </c>
      <c r="E79" s="2">
        <v>2021</v>
      </c>
      <c r="F79" s="2">
        <f>VLOOKUP(A79,[1]Blad1!$A$5:$C$295,3,FALSE)</f>
        <v>12331</v>
      </c>
    </row>
    <row r="80" spans="1:6" x14ac:dyDescent="0.3">
      <c r="A80" s="1" t="s">
        <v>77</v>
      </c>
      <c r="B80" s="1">
        <v>2021</v>
      </c>
      <c r="C80" s="1">
        <f>VLOOKUP(A80,[1]Blad1!$A$5:$C$295,2,FALSE)</f>
        <v>139587</v>
      </c>
      <c r="D80" s="2" t="s">
        <v>77</v>
      </c>
      <c r="E80" s="2">
        <v>2021</v>
      </c>
      <c r="F80" s="2">
        <f>VLOOKUP(A80,[1]Blad1!$A$5:$C$295,3,FALSE)</f>
        <v>77368</v>
      </c>
    </row>
    <row r="81" spans="1:6" x14ac:dyDescent="0.3">
      <c r="A81" s="1" t="s">
        <v>78</v>
      </c>
      <c r="B81" s="1">
        <v>2021</v>
      </c>
      <c r="C81" s="1">
        <f>VLOOKUP(A81,[1]Blad1!$A$5:$C$295,2,FALSE)</f>
        <v>56701</v>
      </c>
      <c r="D81" s="2" t="s">
        <v>78</v>
      </c>
      <c r="E81" s="2">
        <v>2021</v>
      </c>
      <c r="F81" s="2">
        <f>VLOOKUP(A81,[1]Blad1!$A$5:$C$295,3,FALSE)</f>
        <v>9912</v>
      </c>
    </row>
    <row r="82" spans="1:6" x14ac:dyDescent="0.3">
      <c r="A82" s="1" t="s">
        <v>79</v>
      </c>
      <c r="B82" s="1">
        <v>2021</v>
      </c>
      <c r="C82" s="1">
        <f>VLOOKUP(A82,[1]Blad1!$A$5:$C$295,2,FALSE)</f>
        <v>51722</v>
      </c>
      <c r="D82" s="2" t="s">
        <v>79</v>
      </c>
      <c r="E82" s="2">
        <v>2021</v>
      </c>
      <c r="F82" s="2">
        <f>VLOOKUP(A82,[1]Blad1!$A$5:$C$295,3,FALSE)</f>
        <v>7482</v>
      </c>
    </row>
    <row r="83" spans="1:6" x14ac:dyDescent="0.3">
      <c r="A83" s="1" t="s">
        <v>80</v>
      </c>
      <c r="B83" s="1">
        <v>2021</v>
      </c>
      <c r="C83" s="1">
        <f>VLOOKUP(A83,[1]Blad1!$A$5:$C$295,2,FALSE)</f>
        <v>120128</v>
      </c>
      <c r="D83" s="2" t="s">
        <v>80</v>
      </c>
      <c r="E83" s="2">
        <v>2021</v>
      </c>
      <c r="F83" s="2">
        <f>VLOOKUP(A83,[1]Blad1!$A$5:$C$295,3,FALSE)</f>
        <v>40736</v>
      </c>
    </row>
    <row r="84" spans="1:6" x14ac:dyDescent="0.3">
      <c r="A84" s="1" t="s">
        <v>81</v>
      </c>
      <c r="B84" s="1">
        <v>2021</v>
      </c>
      <c r="C84" s="1">
        <f>VLOOKUP(A84,[1]Blad1!$A$5:$C$295,2,FALSE)</f>
        <v>143212</v>
      </c>
      <c r="D84" s="2" t="s">
        <v>81</v>
      </c>
      <c r="E84" s="2">
        <v>2021</v>
      </c>
      <c r="F84" s="2">
        <f>VLOOKUP(A84,[1]Blad1!$A$5:$C$295,3,FALSE)</f>
        <v>110497</v>
      </c>
    </row>
    <row r="85" spans="1:6" x14ac:dyDescent="0.3">
      <c r="A85" s="1" t="s">
        <v>82</v>
      </c>
      <c r="B85" s="1">
        <v>2021</v>
      </c>
      <c r="C85" s="1">
        <f>VLOOKUP(A85,[1]Blad1!$A$5:$C$295,2,FALSE)</f>
        <v>358469</v>
      </c>
      <c r="D85" s="2" t="s">
        <v>82</v>
      </c>
      <c r="E85" s="2">
        <v>2021</v>
      </c>
      <c r="F85" s="2">
        <f>VLOOKUP(A85,[1]Blad1!$A$5:$C$295,3,FALSE)</f>
        <v>115214</v>
      </c>
    </row>
    <row r="86" spans="1:6" x14ac:dyDescent="0.3">
      <c r="A86" s="1" t="s">
        <v>83</v>
      </c>
      <c r="B86" s="1">
        <v>2021</v>
      </c>
      <c r="C86" s="1">
        <f>VLOOKUP(A86,[1]Blad1!$A$5:$C$295,2,FALSE)</f>
        <v>149884</v>
      </c>
      <c r="D86" s="2" t="s">
        <v>83</v>
      </c>
      <c r="E86" s="2">
        <v>2021</v>
      </c>
      <c r="F86" s="2">
        <f>VLOOKUP(A86,[1]Blad1!$A$5:$C$295,3,FALSE)</f>
        <v>76574</v>
      </c>
    </row>
    <row r="87" spans="1:6" x14ac:dyDescent="0.3">
      <c r="A87" s="1" t="s">
        <v>84</v>
      </c>
      <c r="B87" s="1">
        <v>2021</v>
      </c>
      <c r="C87" s="1">
        <f>VLOOKUP(A87,[1]Blad1!$A$5:$C$295,2,FALSE)</f>
        <v>71857</v>
      </c>
      <c r="D87" s="2" t="s">
        <v>84</v>
      </c>
      <c r="E87" s="2">
        <v>2021</v>
      </c>
      <c r="F87" s="2">
        <f>VLOOKUP(A87,[1]Blad1!$A$5:$C$295,3,FALSE)</f>
        <v>11531</v>
      </c>
    </row>
    <row r="88" spans="1:6" x14ac:dyDescent="0.3">
      <c r="A88" s="1" t="s">
        <v>85</v>
      </c>
      <c r="B88" s="1">
        <v>2021</v>
      </c>
      <c r="C88" s="1">
        <f>VLOOKUP(A88,[1]Blad1!$A$5:$C$295,2,FALSE)</f>
        <v>71867</v>
      </c>
      <c r="D88" s="2" t="s">
        <v>85</v>
      </c>
      <c r="E88" s="2">
        <v>2021</v>
      </c>
      <c r="F88" s="2">
        <f>VLOOKUP(A88,[1]Blad1!$A$5:$C$295,3,FALSE)</f>
        <v>35911</v>
      </c>
    </row>
    <row r="89" spans="1:6" x14ac:dyDescent="0.3">
      <c r="A89" s="1" t="s">
        <v>86</v>
      </c>
      <c r="B89" s="1">
        <v>2021</v>
      </c>
      <c r="C89" s="1">
        <f>VLOOKUP(A89,[1]Blad1!$A$5:$C$295,2,FALSE)</f>
        <v>82054</v>
      </c>
      <c r="D89" s="2" t="s">
        <v>86</v>
      </c>
      <c r="E89" s="2">
        <v>2021</v>
      </c>
      <c r="F89" s="2">
        <f>VLOOKUP(A89,[1]Blad1!$A$5:$C$295,3,FALSE)</f>
        <v>44641</v>
      </c>
    </row>
    <row r="90" spans="1:6" x14ac:dyDescent="0.3">
      <c r="A90" s="1" t="s">
        <v>87</v>
      </c>
      <c r="B90" s="1">
        <v>2021</v>
      </c>
      <c r="C90" s="1">
        <f>VLOOKUP(A90,[1]Blad1!$A$5:$C$295,2,FALSE)</f>
        <v>61250</v>
      </c>
      <c r="D90" s="2" t="s">
        <v>87</v>
      </c>
      <c r="E90" s="2">
        <v>2021</v>
      </c>
      <c r="F90" s="2">
        <f>VLOOKUP(A90,[1]Blad1!$A$5:$C$295,3,FALSE)</f>
        <v>5975</v>
      </c>
    </row>
    <row r="91" spans="1:6" x14ac:dyDescent="0.3">
      <c r="A91" s="1" t="s">
        <v>88</v>
      </c>
      <c r="B91" s="1">
        <v>2021</v>
      </c>
      <c r="C91" s="1">
        <f>VLOOKUP(A91,[1]Blad1!$A$5:$C$295,2,FALSE)</f>
        <v>288807</v>
      </c>
      <c r="D91" s="2" t="s">
        <v>88</v>
      </c>
      <c r="E91" s="2">
        <v>2021</v>
      </c>
      <c r="F91" s="2">
        <f>VLOOKUP(A91,[1]Blad1!$A$5:$C$295,3,FALSE)</f>
        <v>185754</v>
      </c>
    </row>
    <row r="92" spans="1:6" x14ac:dyDescent="0.3">
      <c r="A92" s="1" t="s">
        <v>89</v>
      </c>
      <c r="B92" s="1">
        <v>2021</v>
      </c>
      <c r="C92" s="1">
        <f>VLOOKUP(A92,[1]Blad1!$A$5:$C$295,2,FALSE)</f>
        <v>570272</v>
      </c>
      <c r="D92" s="2" t="s">
        <v>89</v>
      </c>
      <c r="E92" s="2">
        <v>2021</v>
      </c>
      <c r="F92" s="2">
        <f>VLOOKUP(A92,[1]Blad1!$A$5:$C$295,3,FALSE)</f>
        <v>347508</v>
      </c>
    </row>
    <row r="93" spans="1:6" x14ac:dyDescent="0.3">
      <c r="A93" s="1" t="s">
        <v>90</v>
      </c>
      <c r="B93" s="1">
        <v>2021</v>
      </c>
      <c r="C93" s="1">
        <f>VLOOKUP(A93,[1]Blad1!$A$5:$C$295,2,FALSE)</f>
        <v>149613</v>
      </c>
      <c r="D93" s="2" t="s">
        <v>90</v>
      </c>
      <c r="E93" s="2">
        <v>2021</v>
      </c>
      <c r="F93" s="2">
        <f>VLOOKUP(A93,[1]Blad1!$A$5:$C$295,3,FALSE)</f>
        <v>28500</v>
      </c>
    </row>
    <row r="94" spans="1:6" x14ac:dyDescent="0.3">
      <c r="A94" s="1" t="s">
        <v>91</v>
      </c>
      <c r="B94" s="1">
        <v>2021</v>
      </c>
      <c r="C94" s="1">
        <f>VLOOKUP(A94,[1]Blad1!$A$5:$C$295,2,FALSE)</f>
        <v>399933</v>
      </c>
      <c r="D94" s="2" t="s">
        <v>91</v>
      </c>
      <c r="E94" s="2">
        <v>2021</v>
      </c>
      <c r="F94" s="2">
        <f>VLOOKUP(A94,[1]Blad1!$A$5:$C$295,3,FALSE)</f>
        <v>177951</v>
      </c>
    </row>
    <row r="95" spans="1:6" x14ac:dyDescent="0.3">
      <c r="A95" s="1" t="s">
        <v>92</v>
      </c>
      <c r="B95" s="1">
        <v>2021</v>
      </c>
      <c r="C95" s="1">
        <f>VLOOKUP(A95,[1]Blad1!$A$5:$C$295,2,FALSE)</f>
        <v>62744</v>
      </c>
      <c r="D95" s="2" t="s">
        <v>92</v>
      </c>
      <c r="E95" s="2">
        <v>2021</v>
      </c>
      <c r="F95" s="2">
        <f>VLOOKUP(A95,[1]Blad1!$A$5:$C$295,3,FALSE)</f>
        <v>8106</v>
      </c>
    </row>
    <row r="96" spans="1:6" x14ac:dyDescent="0.3">
      <c r="A96" s="1" t="s">
        <v>93</v>
      </c>
      <c r="B96" s="1">
        <v>2021</v>
      </c>
      <c r="C96" s="1">
        <f>VLOOKUP(A96,[1]Blad1!$A$5:$C$295,2,FALSE)</f>
        <v>197285</v>
      </c>
      <c r="D96" s="2" t="s">
        <v>93</v>
      </c>
      <c r="E96" s="2">
        <v>2021</v>
      </c>
      <c r="F96" s="2">
        <f>VLOOKUP(A96,[1]Blad1!$A$5:$C$295,3,FALSE)</f>
        <v>88362</v>
      </c>
    </row>
    <row r="97" spans="1:6" x14ac:dyDescent="0.3">
      <c r="A97" s="1" t="s">
        <v>94</v>
      </c>
      <c r="B97" s="1">
        <v>2021</v>
      </c>
      <c r="C97" s="1">
        <f>VLOOKUP(A97,[1]Blad1!$A$5:$C$295,2,FALSE)</f>
        <v>188918</v>
      </c>
      <c r="D97" s="2" t="s">
        <v>94</v>
      </c>
      <c r="E97" s="2">
        <v>2021</v>
      </c>
      <c r="F97" s="2">
        <f>VLOOKUP(A97,[1]Blad1!$A$5:$C$295,3,FALSE)</f>
        <v>101522</v>
      </c>
    </row>
    <row r="98" spans="1:6" x14ac:dyDescent="0.3">
      <c r="A98" s="1" t="s">
        <v>95</v>
      </c>
      <c r="B98" s="1">
        <v>2021</v>
      </c>
      <c r="C98" s="1">
        <f>VLOOKUP(A98,[1]Blad1!$A$5:$C$295,2,FALSE)</f>
        <v>205809</v>
      </c>
      <c r="D98" s="2" t="s">
        <v>95</v>
      </c>
      <c r="E98" s="2">
        <v>2021</v>
      </c>
      <c r="F98" s="2">
        <f>VLOOKUP(A98,[1]Blad1!$A$5:$C$295,3,FALSE)</f>
        <v>7014</v>
      </c>
    </row>
    <row r="99" spans="1:6" x14ac:dyDescent="0.3">
      <c r="A99" s="1" t="s">
        <v>96</v>
      </c>
      <c r="B99" s="1">
        <v>2021</v>
      </c>
      <c r="C99" s="1">
        <f>VLOOKUP(A99,[1]Blad1!$A$5:$C$295,2,FALSE)</f>
        <v>461610</v>
      </c>
      <c r="D99" s="2" t="s">
        <v>96</v>
      </c>
      <c r="E99" s="2">
        <v>2021</v>
      </c>
      <c r="F99" s="2">
        <f>VLOOKUP(A99,[1]Blad1!$A$5:$C$295,3,FALSE)</f>
        <v>269559</v>
      </c>
    </row>
    <row r="100" spans="1:6" x14ac:dyDescent="0.3">
      <c r="A100" s="1" t="s">
        <v>97</v>
      </c>
      <c r="B100" s="1">
        <v>2021</v>
      </c>
      <c r="C100" s="1">
        <f>VLOOKUP(A100,[1]Blad1!$A$5:$C$295,2,FALSE)</f>
        <v>174398</v>
      </c>
      <c r="D100" s="2" t="s">
        <v>97</v>
      </c>
      <c r="E100" s="2">
        <v>2021</v>
      </c>
      <c r="F100" s="2">
        <f>VLOOKUP(A100,[1]Blad1!$A$5:$C$295,3,FALSE)</f>
        <v>82592</v>
      </c>
    </row>
    <row r="101" spans="1:6" x14ac:dyDescent="0.3">
      <c r="A101" s="1" t="s">
        <v>98</v>
      </c>
      <c r="B101" s="1">
        <v>2021</v>
      </c>
      <c r="C101" s="1">
        <f>VLOOKUP(A101,[1]Blad1!$A$5:$C$295,2,FALSE)</f>
        <v>87121</v>
      </c>
      <c r="D101" s="2" t="s">
        <v>98</v>
      </c>
      <c r="E101" s="2">
        <v>2021</v>
      </c>
      <c r="F101" s="2">
        <f>VLOOKUP(A101,[1]Blad1!$A$5:$C$295,3,FALSE)</f>
        <v>38296</v>
      </c>
    </row>
    <row r="102" spans="1:6" x14ac:dyDescent="0.3">
      <c r="A102" s="1" t="s">
        <v>99</v>
      </c>
      <c r="B102" s="1">
        <v>2021</v>
      </c>
      <c r="C102" s="1">
        <f>VLOOKUP(A102,[1]Blad1!$A$5:$C$295,2,FALSE)</f>
        <v>50494</v>
      </c>
      <c r="D102" s="2" t="s">
        <v>99</v>
      </c>
      <c r="E102" s="2">
        <v>2021</v>
      </c>
      <c r="F102" s="2">
        <f>VLOOKUP(A102,[1]Blad1!$A$5:$C$295,3,FALSE)</f>
        <v>5536</v>
      </c>
    </row>
    <row r="103" spans="1:6" x14ac:dyDescent="0.3">
      <c r="A103" s="1" t="s">
        <v>100</v>
      </c>
      <c r="B103" s="1">
        <v>2021</v>
      </c>
      <c r="C103" s="1">
        <f>VLOOKUP(A103,[1]Blad1!$A$5:$C$295,2,FALSE)</f>
        <v>140005</v>
      </c>
      <c r="D103" s="2" t="s">
        <v>100</v>
      </c>
      <c r="E103" s="2">
        <v>2021</v>
      </c>
      <c r="F103" s="2">
        <f>VLOOKUP(A103,[1]Blad1!$A$5:$C$295,3,FALSE)</f>
        <v>7124</v>
      </c>
    </row>
    <row r="104" spans="1:6" x14ac:dyDescent="0.3">
      <c r="A104" s="1" t="s">
        <v>101</v>
      </c>
      <c r="B104" s="1">
        <v>2021</v>
      </c>
      <c r="C104" s="1">
        <f>VLOOKUP(A104,[1]Blad1!$A$5:$C$295,2,FALSE)</f>
        <v>120923</v>
      </c>
      <c r="D104" s="2" t="s">
        <v>101</v>
      </c>
      <c r="E104" s="2">
        <v>2021</v>
      </c>
      <c r="F104" s="2">
        <f>VLOOKUP(A104,[1]Blad1!$A$5:$C$295,3,FALSE)</f>
        <v>44396</v>
      </c>
    </row>
    <row r="105" spans="1:6" x14ac:dyDescent="0.3">
      <c r="A105" s="1" t="s">
        <v>102</v>
      </c>
      <c r="B105" s="1">
        <v>2021</v>
      </c>
      <c r="C105" s="1">
        <f>VLOOKUP(A105,[1]Blad1!$A$5:$C$295,2,FALSE)</f>
        <v>53666</v>
      </c>
      <c r="D105" s="2" t="s">
        <v>102</v>
      </c>
      <c r="E105" s="2">
        <v>2021</v>
      </c>
      <c r="F105" s="2">
        <f>VLOOKUP(A105,[1]Blad1!$A$5:$C$295,3,FALSE)</f>
        <v>32321</v>
      </c>
    </row>
    <row r="106" spans="1:6" x14ac:dyDescent="0.3">
      <c r="A106" s="1" t="s">
        <v>103</v>
      </c>
      <c r="B106" s="1">
        <v>2021</v>
      </c>
      <c r="C106" s="1">
        <f>VLOOKUP(A106,[1]Blad1!$A$5:$C$295,2,FALSE)</f>
        <v>89735</v>
      </c>
      <c r="D106" s="2" t="s">
        <v>103</v>
      </c>
      <c r="E106" s="2">
        <v>2021</v>
      </c>
      <c r="F106" s="2">
        <f>VLOOKUP(A106,[1]Blad1!$A$5:$C$295,3,FALSE)</f>
        <v>19065</v>
      </c>
    </row>
    <row r="107" spans="1:6" x14ac:dyDescent="0.3">
      <c r="A107" s="1" t="s">
        <v>104</v>
      </c>
      <c r="B107" s="1">
        <v>2021</v>
      </c>
      <c r="C107" s="1">
        <f>VLOOKUP(A107,[1]Blad1!$A$5:$C$295,2,FALSE)</f>
        <v>429196</v>
      </c>
      <c r="D107" s="2" t="s">
        <v>104</v>
      </c>
      <c r="E107" s="2">
        <v>2021</v>
      </c>
      <c r="F107" s="2">
        <f>VLOOKUP(A107,[1]Blad1!$A$5:$C$295,3,FALSE)</f>
        <v>309853</v>
      </c>
    </row>
    <row r="108" spans="1:6" x14ac:dyDescent="0.3">
      <c r="A108" s="1" t="s">
        <v>105</v>
      </c>
      <c r="B108" s="1">
        <v>2021</v>
      </c>
      <c r="C108" s="1">
        <f>VLOOKUP(A108,[1]Blad1!$A$5:$C$295,2,FALSE)</f>
        <v>233982</v>
      </c>
      <c r="D108" s="2" t="s">
        <v>105</v>
      </c>
      <c r="E108" s="2">
        <v>2021</v>
      </c>
      <c r="F108" s="2">
        <f>VLOOKUP(A108,[1]Blad1!$A$5:$C$295,3,FALSE)</f>
        <v>55957</v>
      </c>
    </row>
    <row r="109" spans="1:6" x14ac:dyDescent="0.3">
      <c r="A109" s="1" t="s">
        <v>106</v>
      </c>
      <c r="B109" s="1">
        <v>2021</v>
      </c>
      <c r="C109" s="1">
        <f>VLOOKUP(A109,[1]Blad1!$A$5:$C$295,2,FALSE)</f>
        <v>24385</v>
      </c>
      <c r="D109" s="2" t="s">
        <v>106</v>
      </c>
      <c r="E109" s="2">
        <v>2021</v>
      </c>
      <c r="F109" s="2">
        <f>VLOOKUP(A109,[1]Blad1!$A$5:$C$295,3,FALSE)</f>
        <v>2324</v>
      </c>
    </row>
    <row r="110" spans="1:6" x14ac:dyDescent="0.3">
      <c r="A110" s="1" t="s">
        <v>107</v>
      </c>
      <c r="B110" s="1">
        <v>2021</v>
      </c>
      <c r="C110" s="1">
        <f>VLOOKUP(A110,[1]Blad1!$A$5:$C$295,2,FALSE)</f>
        <v>127992</v>
      </c>
      <c r="D110" s="2" t="s">
        <v>107</v>
      </c>
      <c r="E110" s="2">
        <v>2021</v>
      </c>
      <c r="F110" s="2">
        <f>VLOOKUP(A110,[1]Blad1!$A$5:$C$295,3,FALSE)</f>
        <v>76720</v>
      </c>
    </row>
    <row r="111" spans="1:6" x14ac:dyDescent="0.3">
      <c r="A111" s="1" t="s">
        <v>108</v>
      </c>
      <c r="B111" s="1">
        <v>2021</v>
      </c>
      <c r="C111" s="1">
        <f>VLOOKUP(A111,[1]Blad1!$A$5:$C$295,2,FALSE)</f>
        <v>123310</v>
      </c>
      <c r="D111" s="2" t="s">
        <v>108</v>
      </c>
      <c r="E111" s="2">
        <v>2021</v>
      </c>
      <c r="F111" s="2">
        <f>VLOOKUP(A111,[1]Blad1!$A$5:$C$295,3,FALSE)</f>
        <v>130191</v>
      </c>
    </row>
    <row r="112" spans="1:6" x14ac:dyDescent="0.3">
      <c r="A112" s="1" t="s">
        <v>109</v>
      </c>
      <c r="B112" s="1">
        <v>2021</v>
      </c>
      <c r="C112" s="1">
        <f>VLOOKUP(A112,[1]Blad1!$A$5:$C$295,2,FALSE)</f>
        <v>61488</v>
      </c>
      <c r="D112" s="2" t="s">
        <v>109</v>
      </c>
      <c r="E112" s="2">
        <v>2021</v>
      </c>
      <c r="F112" s="2">
        <f>VLOOKUP(A112,[1]Blad1!$A$5:$C$295,3,FALSE)</f>
        <v>2448</v>
      </c>
    </row>
    <row r="113" spans="1:6" x14ac:dyDescent="0.3">
      <c r="A113" s="1" t="s">
        <v>110</v>
      </c>
      <c r="B113" s="1">
        <v>2021</v>
      </c>
      <c r="C113" s="1">
        <f>VLOOKUP(A113,[1]Blad1!$A$5:$C$295,2,FALSE)</f>
        <v>116711</v>
      </c>
      <c r="D113" s="2" t="s">
        <v>110</v>
      </c>
      <c r="E113" s="2">
        <v>2021</v>
      </c>
      <c r="F113" s="2">
        <f>VLOOKUP(A113,[1]Blad1!$A$5:$C$295,3,FALSE)</f>
        <v>71286</v>
      </c>
    </row>
    <row r="114" spans="1:6" x14ac:dyDescent="0.3">
      <c r="A114" s="1" t="s">
        <v>111</v>
      </c>
      <c r="B114" s="1">
        <v>2021</v>
      </c>
      <c r="C114" s="1">
        <f>VLOOKUP(A114,[1]Blad1!$A$5:$C$295,2,FALSE)</f>
        <v>172672</v>
      </c>
      <c r="D114" s="2" t="s">
        <v>111</v>
      </c>
      <c r="E114" s="2">
        <v>2021</v>
      </c>
      <c r="F114" s="2">
        <f>VLOOKUP(A114,[1]Blad1!$A$5:$C$295,3,FALSE)</f>
        <v>124986</v>
      </c>
    </row>
    <row r="115" spans="1:6" x14ac:dyDescent="0.3">
      <c r="A115" s="1" t="s">
        <v>112</v>
      </c>
      <c r="B115" s="1">
        <v>2021</v>
      </c>
      <c r="C115" s="1">
        <f>VLOOKUP(A115,[1]Blad1!$A$5:$C$295,2,FALSE)</f>
        <v>120859</v>
      </c>
      <c r="D115" s="2" t="s">
        <v>112</v>
      </c>
      <c r="E115" s="2">
        <v>2021</v>
      </c>
      <c r="F115" s="2">
        <f>VLOOKUP(A115,[1]Blad1!$A$5:$C$295,3,FALSE)</f>
        <v>69574</v>
      </c>
    </row>
    <row r="116" spans="1:6" x14ac:dyDescent="0.3">
      <c r="A116" s="1" t="s">
        <v>113</v>
      </c>
      <c r="B116" s="1">
        <v>2021</v>
      </c>
      <c r="C116" s="1">
        <f>VLOOKUP(A116,[1]Blad1!$A$5:$C$295,2,FALSE)</f>
        <v>72902</v>
      </c>
      <c r="D116" s="2" t="s">
        <v>113</v>
      </c>
      <c r="E116" s="2">
        <v>2021</v>
      </c>
      <c r="F116" s="2">
        <f>VLOOKUP(A116,[1]Blad1!$A$5:$C$295,3,FALSE)</f>
        <v>56613</v>
      </c>
    </row>
    <row r="117" spans="1:6" x14ac:dyDescent="0.3">
      <c r="A117" s="1" t="s">
        <v>114</v>
      </c>
      <c r="B117" s="1">
        <v>2021</v>
      </c>
      <c r="C117" s="1">
        <f>VLOOKUP(A117,[1]Blad1!$A$5:$C$295,2,FALSE)</f>
        <v>201582</v>
      </c>
      <c r="D117" s="2" t="s">
        <v>114</v>
      </c>
      <c r="E117" s="2">
        <v>2021</v>
      </c>
      <c r="F117" s="2">
        <f>VLOOKUP(A117,[1]Blad1!$A$5:$C$295,3,FALSE)</f>
        <v>125811</v>
      </c>
    </row>
    <row r="118" spans="1:6" x14ac:dyDescent="0.3">
      <c r="A118" s="1" t="s">
        <v>115</v>
      </c>
      <c r="B118" s="1">
        <v>2021</v>
      </c>
      <c r="C118" s="1">
        <f>VLOOKUP(A118,[1]Blad1!$A$5:$C$295,2,FALSE)</f>
        <v>63220</v>
      </c>
      <c r="D118" s="2" t="s">
        <v>115</v>
      </c>
      <c r="E118" s="2">
        <v>2021</v>
      </c>
      <c r="F118" s="2">
        <f>VLOOKUP(A118,[1]Blad1!$A$5:$C$295,3,FALSE)</f>
        <v>8760</v>
      </c>
    </row>
    <row r="119" spans="1:6" x14ac:dyDescent="0.3">
      <c r="A119" s="1" t="s">
        <v>116</v>
      </c>
      <c r="B119" s="1">
        <v>2021</v>
      </c>
      <c r="C119" s="1">
        <f>VLOOKUP(A119,[1]Blad1!$A$5:$C$295,2,FALSE)</f>
        <v>27851</v>
      </c>
      <c r="D119" s="2" t="s">
        <v>116</v>
      </c>
      <c r="E119" s="2">
        <v>2021</v>
      </c>
      <c r="F119" s="2">
        <f>VLOOKUP(A119,[1]Blad1!$A$5:$C$295,3,FALSE)</f>
        <v>8774</v>
      </c>
    </row>
    <row r="120" spans="1:6" x14ac:dyDescent="0.3">
      <c r="A120" s="1" t="s">
        <v>117</v>
      </c>
      <c r="B120" s="1">
        <v>2021</v>
      </c>
      <c r="C120" s="1">
        <f>VLOOKUP(A120,[1]Blad1!$A$5:$C$295,2,FALSE)</f>
        <v>36163</v>
      </c>
      <c r="D120" s="2" t="s">
        <v>117</v>
      </c>
      <c r="E120" s="2">
        <v>2021</v>
      </c>
      <c r="F120" s="2">
        <f>VLOOKUP(A120,[1]Blad1!$A$5:$C$295,3,FALSE)</f>
        <v>32316</v>
      </c>
    </row>
    <row r="121" spans="1:6" x14ac:dyDescent="0.3">
      <c r="A121" s="1" t="s">
        <v>118</v>
      </c>
      <c r="B121" s="1">
        <v>2021</v>
      </c>
      <c r="C121" s="1">
        <f>VLOOKUP(A121,[1]Blad1!$A$5:$C$295,2,FALSE)</f>
        <v>212831</v>
      </c>
      <c r="D121" s="2" t="s">
        <v>118</v>
      </c>
      <c r="E121" s="2">
        <v>2021</v>
      </c>
      <c r="F121" s="2">
        <f>VLOOKUP(A121,[1]Blad1!$A$5:$C$295,3,FALSE)</f>
        <v>106994</v>
      </c>
    </row>
    <row r="122" spans="1:6" x14ac:dyDescent="0.3">
      <c r="A122" s="1" t="s">
        <v>119</v>
      </c>
      <c r="B122" s="1">
        <v>2021</v>
      </c>
      <c r="C122" s="1">
        <f>VLOOKUP(A122,[1]Blad1!$A$5:$C$295,2,FALSE)</f>
        <v>85737</v>
      </c>
      <c r="D122" s="2" t="s">
        <v>119</v>
      </c>
      <c r="E122" s="2">
        <v>2021</v>
      </c>
      <c r="F122" s="2">
        <f>VLOOKUP(A122,[1]Blad1!$A$5:$C$295,3,FALSE)</f>
        <v>14529</v>
      </c>
    </row>
    <row r="123" spans="1:6" x14ac:dyDescent="0.3">
      <c r="A123" s="1" t="s">
        <v>120</v>
      </c>
      <c r="B123" s="1">
        <v>2021</v>
      </c>
      <c r="C123" s="1">
        <f>VLOOKUP(A123,[1]Blad1!$A$5:$C$295,2,FALSE)</f>
        <v>223038</v>
      </c>
      <c r="D123" s="2" t="s">
        <v>120</v>
      </c>
      <c r="E123" s="2">
        <v>2021</v>
      </c>
      <c r="F123" s="2">
        <f>VLOOKUP(A123,[1]Blad1!$A$5:$C$295,3,FALSE)</f>
        <v>126709</v>
      </c>
    </row>
    <row r="124" spans="1:6" x14ac:dyDescent="0.3">
      <c r="A124" s="1" t="s">
        <v>121</v>
      </c>
      <c r="B124" s="1">
        <v>2021</v>
      </c>
      <c r="C124" s="1">
        <f>VLOOKUP(A124,[1]Blad1!$A$5:$C$295,2,FALSE)</f>
        <v>196956</v>
      </c>
      <c r="D124" s="2" t="s">
        <v>121</v>
      </c>
      <c r="E124" s="2">
        <v>2021</v>
      </c>
      <c r="F124" s="2">
        <f>VLOOKUP(A124,[1]Blad1!$A$5:$C$295,3,FALSE)</f>
        <v>106623</v>
      </c>
    </row>
    <row r="125" spans="1:6" x14ac:dyDescent="0.3">
      <c r="A125" s="1" t="s">
        <v>122</v>
      </c>
      <c r="B125" s="1">
        <v>2021</v>
      </c>
      <c r="C125" s="1">
        <f>VLOOKUP(A125,[1]Blad1!$A$5:$C$295,2,FALSE)</f>
        <v>68102</v>
      </c>
      <c r="D125" s="2" t="s">
        <v>122</v>
      </c>
      <c r="E125" s="2">
        <v>2021</v>
      </c>
      <c r="F125" s="2">
        <f>VLOOKUP(A125,[1]Blad1!$A$5:$C$295,3,FALSE)</f>
        <v>15878</v>
      </c>
    </row>
    <row r="126" spans="1:6" x14ac:dyDescent="0.3">
      <c r="A126" s="1" t="s">
        <v>123</v>
      </c>
      <c r="B126" s="1">
        <v>2021</v>
      </c>
      <c r="C126" s="1">
        <f>VLOOKUP(A126,[1]Blad1!$A$5:$C$295,2,FALSE)</f>
        <v>174843</v>
      </c>
      <c r="D126" s="2" t="s">
        <v>123</v>
      </c>
      <c r="E126" s="2">
        <v>2021</v>
      </c>
      <c r="F126" s="2">
        <f>VLOOKUP(A126,[1]Blad1!$A$5:$C$295,3,FALSE)</f>
        <v>35359</v>
      </c>
    </row>
    <row r="127" spans="1:6" x14ac:dyDescent="0.3">
      <c r="A127" s="1" t="s">
        <v>124</v>
      </c>
      <c r="B127" s="1">
        <v>2021</v>
      </c>
      <c r="C127" s="1">
        <f>VLOOKUP(A127,[1]Blad1!$A$5:$C$295,2,FALSE)</f>
        <v>597653</v>
      </c>
      <c r="D127" s="2" t="s">
        <v>124</v>
      </c>
      <c r="E127" s="2">
        <v>2021</v>
      </c>
      <c r="F127" s="2">
        <f>VLOOKUP(A127,[1]Blad1!$A$5:$C$295,3,FALSE)</f>
        <v>436673</v>
      </c>
    </row>
    <row r="128" spans="1:6" x14ac:dyDescent="0.3">
      <c r="A128" s="1" t="s">
        <v>125</v>
      </c>
      <c r="B128" s="1">
        <v>2021</v>
      </c>
      <c r="C128" s="1">
        <f>VLOOKUP(A128,[1]Blad1!$A$5:$C$295,2,FALSE)</f>
        <v>192201</v>
      </c>
      <c r="D128" s="2" t="s">
        <v>125</v>
      </c>
      <c r="E128" s="2">
        <v>2021</v>
      </c>
      <c r="F128" s="2">
        <f>VLOOKUP(A128,[1]Blad1!$A$5:$C$295,3,FALSE)</f>
        <v>119086</v>
      </c>
    </row>
    <row r="129" spans="1:6" x14ac:dyDescent="0.3">
      <c r="A129" s="1" t="s">
        <v>126</v>
      </c>
      <c r="B129" s="1">
        <v>2021</v>
      </c>
      <c r="C129" s="1">
        <f>VLOOKUP(A129,[1]Blad1!$A$5:$C$295,2,FALSE)</f>
        <v>86716</v>
      </c>
      <c r="D129" s="2" t="s">
        <v>126</v>
      </c>
      <c r="E129" s="2">
        <v>2021</v>
      </c>
      <c r="F129" s="2">
        <f>VLOOKUP(A129,[1]Blad1!$A$5:$C$295,3,FALSE)</f>
        <v>21480</v>
      </c>
    </row>
    <row r="130" spans="1:6" x14ac:dyDescent="0.3">
      <c r="A130" s="1" t="s">
        <v>127</v>
      </c>
      <c r="B130" s="1">
        <v>2021</v>
      </c>
      <c r="C130" s="1">
        <f>VLOOKUP(A130,[1]Blad1!$A$5:$C$295,2,FALSE)</f>
        <v>42344</v>
      </c>
      <c r="D130" s="2" t="s">
        <v>127</v>
      </c>
      <c r="E130" s="2">
        <v>2021</v>
      </c>
      <c r="F130" s="2">
        <f>VLOOKUP(A130,[1]Blad1!$A$5:$C$295,3,FALSE)</f>
        <v>4000</v>
      </c>
    </row>
    <row r="131" spans="1:6" x14ac:dyDescent="0.3">
      <c r="A131" s="1" t="s">
        <v>128</v>
      </c>
      <c r="B131" s="1">
        <v>2021</v>
      </c>
      <c r="C131" s="1">
        <f>VLOOKUP(A131,[1]Blad1!$A$5:$C$295,2,FALSE)</f>
        <v>147800</v>
      </c>
      <c r="D131" s="2" t="s">
        <v>128</v>
      </c>
      <c r="E131" s="2">
        <v>2021</v>
      </c>
      <c r="F131" s="2">
        <f>VLOOKUP(A131,[1]Blad1!$A$5:$C$295,3,FALSE)</f>
        <v>89123</v>
      </c>
    </row>
    <row r="132" spans="1:6" x14ac:dyDescent="0.3">
      <c r="A132" s="1" t="s">
        <v>129</v>
      </c>
      <c r="B132" s="1">
        <v>2021</v>
      </c>
      <c r="C132" s="1">
        <f>VLOOKUP(A132,[1]Blad1!$A$5:$C$295,2,FALSE)</f>
        <v>126388</v>
      </c>
      <c r="D132" s="2" t="s">
        <v>129</v>
      </c>
      <c r="E132" s="2">
        <v>2021</v>
      </c>
      <c r="F132" s="2">
        <f>VLOOKUP(A132,[1]Blad1!$A$5:$C$295,3,FALSE)</f>
        <v>76801</v>
      </c>
    </row>
    <row r="133" spans="1:6" x14ac:dyDescent="0.3">
      <c r="A133" s="1" t="s">
        <v>130</v>
      </c>
      <c r="B133" s="1">
        <v>2021</v>
      </c>
      <c r="C133" s="1">
        <f>VLOOKUP(A133,[1]Blad1!$A$5:$C$295,2,FALSE)</f>
        <v>465599</v>
      </c>
      <c r="D133" s="2" t="s">
        <v>130</v>
      </c>
      <c r="E133" s="2">
        <v>2021</v>
      </c>
      <c r="F133" s="2">
        <f>VLOOKUP(A133,[1]Blad1!$A$5:$C$295,3,FALSE)</f>
        <v>194895</v>
      </c>
    </row>
    <row r="134" spans="1:6" x14ac:dyDescent="0.3">
      <c r="A134" s="1" t="s">
        <v>131</v>
      </c>
      <c r="B134" s="1">
        <v>2021</v>
      </c>
      <c r="C134" s="1">
        <f>VLOOKUP(A134,[1]Blad1!$A$5:$C$295,2,FALSE)</f>
        <v>416795</v>
      </c>
      <c r="D134" s="2" t="s">
        <v>131</v>
      </c>
      <c r="E134" s="2">
        <v>2021</v>
      </c>
      <c r="F134" s="2">
        <f>VLOOKUP(A134,[1]Blad1!$A$5:$C$295,3,FALSE)</f>
        <v>372589</v>
      </c>
    </row>
    <row r="135" spans="1:6" x14ac:dyDescent="0.3">
      <c r="A135" s="1" t="s">
        <v>132</v>
      </c>
      <c r="B135" s="1">
        <v>2021</v>
      </c>
      <c r="C135" s="1">
        <f>VLOOKUP(A135,[1]Blad1!$A$5:$C$295,2,FALSE)</f>
        <v>85494</v>
      </c>
      <c r="D135" s="2" t="s">
        <v>132</v>
      </c>
      <c r="E135" s="2">
        <v>2021</v>
      </c>
      <c r="F135" s="2">
        <f>VLOOKUP(A135,[1]Blad1!$A$5:$C$295,3,FALSE)</f>
        <v>36006</v>
      </c>
    </row>
    <row r="136" spans="1:6" x14ac:dyDescent="0.3">
      <c r="A136" s="1" t="s">
        <v>133</v>
      </c>
      <c r="B136" s="1">
        <v>2021</v>
      </c>
      <c r="C136" s="1">
        <f>VLOOKUP(A136,[1]Blad1!$A$5:$C$295,2,FALSE)</f>
        <v>79170</v>
      </c>
      <c r="D136" s="2" t="s">
        <v>133</v>
      </c>
      <c r="E136" s="2">
        <v>2021</v>
      </c>
      <c r="F136" s="2">
        <f>VLOOKUP(A136,[1]Blad1!$A$5:$C$295,3,FALSE)</f>
        <v>23569</v>
      </c>
    </row>
    <row r="137" spans="1:6" x14ac:dyDescent="0.3">
      <c r="A137" s="1" t="s">
        <v>134</v>
      </c>
      <c r="B137" s="1">
        <v>2021</v>
      </c>
      <c r="C137" s="1">
        <f>VLOOKUP(A137,[1]Blad1!$A$5:$C$295,2,FALSE)</f>
        <v>1110650</v>
      </c>
      <c r="D137" s="2" t="s">
        <v>134</v>
      </c>
      <c r="E137" s="2">
        <v>2021</v>
      </c>
      <c r="F137" s="2">
        <f>VLOOKUP(A137,[1]Blad1!$A$5:$C$295,3,FALSE)</f>
        <v>546147</v>
      </c>
    </row>
    <row r="138" spans="1:6" x14ac:dyDescent="0.3">
      <c r="A138" s="1" t="s">
        <v>314</v>
      </c>
      <c r="B138" s="1">
        <v>2021</v>
      </c>
      <c r="C138" s="1">
        <f>VLOOKUP(A138,[1]Blad1!$A$5:$C$295,2,FALSE)</f>
        <v>56077</v>
      </c>
      <c r="D138" s="2" t="s">
        <v>314</v>
      </c>
      <c r="E138" s="2">
        <v>2021</v>
      </c>
      <c r="F138" s="2">
        <f>VLOOKUP(A138,[1]Blad1!$A$5:$C$295,3,FALSE)</f>
        <v>9767</v>
      </c>
    </row>
    <row r="139" spans="1:6" x14ac:dyDescent="0.3">
      <c r="A139" s="1" t="s">
        <v>136</v>
      </c>
      <c r="B139" s="1">
        <v>2021</v>
      </c>
      <c r="C139" s="1">
        <f>VLOOKUP(A139,[1]Blad1!$A$5:$C$295,2,FALSE)</f>
        <v>28755</v>
      </c>
      <c r="D139" s="2" t="s">
        <v>136</v>
      </c>
      <c r="E139" s="2">
        <v>2021</v>
      </c>
      <c r="F139" s="2">
        <f>VLOOKUP(A139,[1]Blad1!$A$5:$C$295,3,FALSE)</f>
        <v>4666</v>
      </c>
    </row>
    <row r="140" spans="1:6" x14ac:dyDescent="0.3">
      <c r="A140" s="1" t="s">
        <v>137</v>
      </c>
      <c r="B140" s="1">
        <v>2021</v>
      </c>
      <c r="C140" s="1">
        <f>VLOOKUP(A140,[1]Blad1!$A$5:$C$295,2,FALSE)</f>
        <v>168320</v>
      </c>
      <c r="D140" s="2" t="s">
        <v>137</v>
      </c>
      <c r="E140" s="2">
        <v>2021</v>
      </c>
      <c r="F140" s="2">
        <f>VLOOKUP(A140,[1]Blad1!$A$5:$C$295,3,FALSE)</f>
        <v>76615</v>
      </c>
    </row>
    <row r="141" spans="1:6" x14ac:dyDescent="0.3">
      <c r="A141" s="1" t="s">
        <v>138</v>
      </c>
      <c r="B141" s="1">
        <v>2021</v>
      </c>
      <c r="C141" s="1">
        <f>VLOOKUP(A141,[1]Blad1!$A$5:$C$295,2,FALSE)</f>
        <v>110251</v>
      </c>
      <c r="D141" s="2" t="s">
        <v>138</v>
      </c>
      <c r="E141" s="2">
        <v>2021</v>
      </c>
      <c r="F141" s="2">
        <f>VLOOKUP(A141,[1]Blad1!$A$5:$C$295,3,FALSE)</f>
        <v>62044</v>
      </c>
    </row>
    <row r="142" spans="1:6" x14ac:dyDescent="0.3">
      <c r="A142" s="1" t="s">
        <v>139</v>
      </c>
      <c r="B142" s="1">
        <v>2021</v>
      </c>
      <c r="C142" s="1">
        <f>VLOOKUP(A142,[1]Blad1!$A$5:$C$295,2,FALSE)</f>
        <v>94622</v>
      </c>
      <c r="D142" s="2" t="s">
        <v>139</v>
      </c>
      <c r="E142" s="2">
        <v>2021</v>
      </c>
      <c r="F142" s="2">
        <f>VLOOKUP(A142,[1]Blad1!$A$5:$C$295,3,FALSE)</f>
        <v>7607</v>
      </c>
    </row>
    <row r="143" spans="1:6" x14ac:dyDescent="0.3">
      <c r="A143" s="1" t="s">
        <v>140</v>
      </c>
      <c r="B143" s="1">
        <v>2021</v>
      </c>
      <c r="C143" s="1">
        <f>VLOOKUP(A143,[1]Blad1!$A$5:$C$295,2,FALSE)</f>
        <v>69784</v>
      </c>
      <c r="D143" s="2" t="s">
        <v>140</v>
      </c>
      <c r="E143" s="2">
        <v>2021</v>
      </c>
      <c r="F143" s="2">
        <f>VLOOKUP(A143,[1]Blad1!$A$5:$C$295,3,FALSE)</f>
        <v>15086</v>
      </c>
    </row>
    <row r="144" spans="1:6" x14ac:dyDescent="0.3">
      <c r="A144" s="1" t="s">
        <v>141</v>
      </c>
      <c r="B144" s="1">
        <v>2021</v>
      </c>
      <c r="C144" s="1">
        <f>VLOOKUP(A144,[1]Blad1!$A$5:$C$295,2,FALSE)</f>
        <v>171965</v>
      </c>
      <c r="D144" s="2" t="s">
        <v>141</v>
      </c>
      <c r="E144" s="2">
        <v>2021</v>
      </c>
      <c r="F144" s="2">
        <f>VLOOKUP(A144,[1]Blad1!$A$5:$C$295,3,FALSE)</f>
        <v>94910</v>
      </c>
    </row>
    <row r="145" spans="1:6" x14ac:dyDescent="0.3">
      <c r="A145" s="1" t="s">
        <v>142</v>
      </c>
      <c r="B145" s="1">
        <v>2021</v>
      </c>
      <c r="C145" s="1">
        <f>VLOOKUP(A145,[1]Blad1!$A$5:$C$295,2,FALSE)</f>
        <v>132787</v>
      </c>
      <c r="D145" s="2" t="s">
        <v>142</v>
      </c>
      <c r="E145" s="2">
        <v>2021</v>
      </c>
      <c r="F145" s="2">
        <f>VLOOKUP(A145,[1]Blad1!$A$5:$C$295,3,FALSE)</f>
        <v>48386</v>
      </c>
    </row>
    <row r="146" spans="1:6" x14ac:dyDescent="0.3">
      <c r="A146" s="1" t="s">
        <v>143</v>
      </c>
      <c r="B146" s="1">
        <v>2021</v>
      </c>
      <c r="C146" s="1">
        <f>VLOOKUP(A146,[1]Blad1!$A$5:$C$295,2,FALSE)</f>
        <v>274023</v>
      </c>
      <c r="D146" s="2" t="s">
        <v>143</v>
      </c>
      <c r="E146" s="2">
        <v>2021</v>
      </c>
      <c r="F146" s="2">
        <f>VLOOKUP(A146,[1]Blad1!$A$5:$C$295,3,FALSE)</f>
        <v>133735</v>
      </c>
    </row>
    <row r="147" spans="1:6" x14ac:dyDescent="0.3">
      <c r="A147" s="1" t="s">
        <v>144</v>
      </c>
      <c r="B147" s="1">
        <v>2021</v>
      </c>
      <c r="C147" s="1">
        <f>VLOOKUP(A147,[1]Blad1!$A$5:$C$295,2,FALSE)</f>
        <v>56777</v>
      </c>
      <c r="D147" s="2" t="s">
        <v>144</v>
      </c>
      <c r="E147" s="2">
        <v>2021</v>
      </c>
      <c r="F147" s="2">
        <f>VLOOKUP(A147,[1]Blad1!$A$5:$C$295,3,FALSE)</f>
        <v>33579</v>
      </c>
    </row>
    <row r="148" spans="1:6" x14ac:dyDescent="0.3">
      <c r="A148" s="1" t="s">
        <v>145</v>
      </c>
      <c r="B148" s="1">
        <v>2021</v>
      </c>
      <c r="C148" s="1">
        <f>VLOOKUP(A148,[1]Blad1!$A$5:$C$295,2,FALSE)</f>
        <v>7219</v>
      </c>
      <c r="D148" s="2" t="s">
        <v>145</v>
      </c>
      <c r="E148" s="2">
        <v>2021</v>
      </c>
      <c r="F148" s="2">
        <f>VLOOKUP(A148,[1]Blad1!$A$5:$C$295,3,FALSE)</f>
        <v>13329</v>
      </c>
    </row>
    <row r="149" spans="1:6" x14ac:dyDescent="0.3">
      <c r="A149" s="1" t="s">
        <v>146</v>
      </c>
      <c r="B149" s="1">
        <v>2021</v>
      </c>
      <c r="C149" s="1">
        <f>VLOOKUP(A149,[1]Blad1!$A$5:$C$295,2,FALSE)</f>
        <v>37750</v>
      </c>
      <c r="D149" s="2" t="s">
        <v>146</v>
      </c>
      <c r="E149" s="2">
        <v>2021</v>
      </c>
      <c r="F149" s="2">
        <f>VLOOKUP(A149,[1]Blad1!$A$5:$C$295,3,FALSE)</f>
        <v>18111</v>
      </c>
    </row>
    <row r="150" spans="1:6" x14ac:dyDescent="0.3">
      <c r="A150" s="1" t="s">
        <v>147</v>
      </c>
      <c r="B150" s="1">
        <v>2021</v>
      </c>
      <c r="C150" s="1">
        <f>VLOOKUP(A150,[1]Blad1!$A$5:$C$295,2,FALSE)</f>
        <v>290305</v>
      </c>
      <c r="D150" s="2" t="s">
        <v>147</v>
      </c>
      <c r="E150" s="2">
        <v>2021</v>
      </c>
      <c r="F150" s="2">
        <f>VLOOKUP(A150,[1]Blad1!$A$5:$C$295,3,FALSE)</f>
        <v>144593</v>
      </c>
    </row>
    <row r="151" spans="1:6" x14ac:dyDescent="0.3">
      <c r="A151" s="1" t="s">
        <v>148</v>
      </c>
      <c r="B151" s="1">
        <v>2021</v>
      </c>
      <c r="C151" s="1">
        <f>VLOOKUP(A151,[1]Blad1!$A$5:$C$295,2,FALSE)</f>
        <v>108252</v>
      </c>
      <c r="D151" s="2" t="s">
        <v>148</v>
      </c>
      <c r="E151" s="2">
        <v>2021</v>
      </c>
      <c r="F151" s="2">
        <f>VLOOKUP(A151,[1]Blad1!$A$5:$C$295,3,FALSE)</f>
        <v>16477</v>
      </c>
    </row>
    <row r="152" spans="1:6" x14ac:dyDescent="0.3">
      <c r="A152" s="1" t="s">
        <v>149</v>
      </c>
      <c r="B152" s="1">
        <v>2021</v>
      </c>
      <c r="C152" s="1">
        <f>VLOOKUP(A152,[1]Blad1!$A$5:$C$295,2,FALSE)</f>
        <v>104630</v>
      </c>
      <c r="D152" s="2" t="s">
        <v>149</v>
      </c>
      <c r="E152" s="2">
        <v>2021</v>
      </c>
      <c r="F152" s="2">
        <f>VLOOKUP(A152,[1]Blad1!$A$5:$C$295,3,FALSE)</f>
        <v>9267</v>
      </c>
    </row>
    <row r="153" spans="1:6" x14ac:dyDescent="0.3">
      <c r="A153" s="1" t="s">
        <v>150</v>
      </c>
      <c r="B153" s="1">
        <v>2021</v>
      </c>
      <c r="C153" s="1">
        <f>VLOOKUP(A153,[1]Blad1!$A$5:$C$295,2,FALSE)</f>
        <v>337881</v>
      </c>
      <c r="D153" s="2" t="s">
        <v>150</v>
      </c>
      <c r="E153" s="2">
        <v>2021</v>
      </c>
      <c r="F153" s="2">
        <f>VLOOKUP(A153,[1]Blad1!$A$5:$C$295,3,FALSE)</f>
        <v>147127</v>
      </c>
    </row>
    <row r="154" spans="1:6" x14ac:dyDescent="0.3">
      <c r="A154" s="1" t="s">
        <v>151</v>
      </c>
      <c r="B154" s="1">
        <v>2021</v>
      </c>
      <c r="C154" s="1">
        <f>VLOOKUP(A154,[1]Blad1!$A$5:$C$295,2,FALSE)</f>
        <v>64372</v>
      </c>
      <c r="D154" s="2" t="s">
        <v>151</v>
      </c>
      <c r="E154" s="2">
        <v>2021</v>
      </c>
      <c r="F154" s="2">
        <f>VLOOKUP(A154,[1]Blad1!$A$5:$C$295,3,FALSE)</f>
        <v>30066</v>
      </c>
    </row>
    <row r="155" spans="1:6" x14ac:dyDescent="0.3">
      <c r="A155" s="1" t="s">
        <v>152</v>
      </c>
      <c r="B155" s="1">
        <v>2021</v>
      </c>
      <c r="C155" s="1">
        <f>VLOOKUP(A155,[1]Blad1!$A$5:$C$295,2,FALSE)</f>
        <v>44199</v>
      </c>
      <c r="D155" s="2" t="s">
        <v>152</v>
      </c>
      <c r="E155" s="2">
        <v>2021</v>
      </c>
      <c r="F155" s="2">
        <f>VLOOKUP(A155,[1]Blad1!$A$5:$C$295,3,FALSE)</f>
        <v>11366</v>
      </c>
    </row>
    <row r="156" spans="1:6" x14ac:dyDescent="0.3">
      <c r="A156" s="1" t="s">
        <v>153</v>
      </c>
      <c r="B156" s="1">
        <v>2021</v>
      </c>
      <c r="C156" s="1" t="str">
        <f>VLOOKUP(A156,[1]Blad1!$A$5:$C$295,2,FALSE)</f>
        <v>-</v>
      </c>
      <c r="D156" s="2" t="s">
        <v>153</v>
      </c>
      <c r="E156" s="2">
        <v>2021</v>
      </c>
      <c r="F156" s="2" t="str">
        <f>VLOOKUP(A156,[1]Blad1!$A$5:$C$295,3,FALSE)</f>
        <v>-</v>
      </c>
    </row>
    <row r="157" spans="1:6" x14ac:dyDescent="0.3">
      <c r="A157" s="1" t="s">
        <v>154</v>
      </c>
      <c r="B157" s="1">
        <v>2021</v>
      </c>
      <c r="C157" s="1">
        <f>VLOOKUP(A157,[1]Blad1!$A$5:$C$295,2,FALSE)</f>
        <v>45074</v>
      </c>
      <c r="D157" s="2" t="s">
        <v>154</v>
      </c>
      <c r="E157" s="2">
        <v>2021</v>
      </c>
      <c r="F157" s="2">
        <f>VLOOKUP(A157,[1]Blad1!$A$5:$C$295,3,FALSE)</f>
        <v>5715</v>
      </c>
    </row>
    <row r="158" spans="1:6" x14ac:dyDescent="0.3">
      <c r="A158" s="1" t="s">
        <v>155</v>
      </c>
      <c r="B158" s="1">
        <v>2021</v>
      </c>
      <c r="C158" s="1">
        <f>VLOOKUP(A158,[1]Blad1!$A$5:$C$295,2,FALSE)</f>
        <v>420950</v>
      </c>
      <c r="D158" s="2" t="s">
        <v>155</v>
      </c>
      <c r="E158" s="2">
        <v>2021</v>
      </c>
      <c r="F158" s="2">
        <f>VLOOKUP(A158,[1]Blad1!$A$5:$C$295,3,FALSE)</f>
        <v>278893</v>
      </c>
    </row>
    <row r="159" spans="1:6" x14ac:dyDescent="0.3">
      <c r="A159" s="1" t="s">
        <v>156</v>
      </c>
      <c r="B159" s="1">
        <v>2021</v>
      </c>
      <c r="C159" s="1">
        <f>VLOOKUP(A159,[1]Blad1!$A$5:$C$295,2,FALSE)</f>
        <v>196869</v>
      </c>
      <c r="D159" s="2" t="s">
        <v>156</v>
      </c>
      <c r="E159" s="2">
        <v>2021</v>
      </c>
      <c r="F159" s="2">
        <f>VLOOKUP(A159,[1]Blad1!$A$5:$C$295,3,FALSE)</f>
        <v>90476</v>
      </c>
    </row>
    <row r="160" spans="1:6" x14ac:dyDescent="0.3">
      <c r="A160" s="1" t="s">
        <v>157</v>
      </c>
      <c r="B160" s="1">
        <v>2021</v>
      </c>
      <c r="C160" s="1">
        <f>VLOOKUP(A160,[1]Blad1!$A$5:$C$295,2,FALSE)</f>
        <v>31759</v>
      </c>
      <c r="D160" s="2" t="s">
        <v>157</v>
      </c>
      <c r="E160" s="2">
        <v>2021</v>
      </c>
      <c r="F160" s="2">
        <f>VLOOKUP(A160,[1]Blad1!$A$5:$C$295,3,FALSE)</f>
        <v>3778</v>
      </c>
    </row>
    <row r="161" spans="1:6" x14ac:dyDescent="0.3">
      <c r="A161" s="1" t="s">
        <v>158</v>
      </c>
      <c r="B161" s="1">
        <v>2021</v>
      </c>
      <c r="C161" s="1">
        <f>VLOOKUP(A161,[1]Blad1!$A$5:$C$295,2,FALSE)</f>
        <v>140588</v>
      </c>
      <c r="D161" s="2" t="s">
        <v>158</v>
      </c>
      <c r="E161" s="2">
        <v>2021</v>
      </c>
      <c r="F161" s="2">
        <f>VLOOKUP(A161,[1]Blad1!$A$5:$C$295,3,FALSE)</f>
        <v>69507</v>
      </c>
    </row>
    <row r="162" spans="1:6" x14ac:dyDescent="0.3">
      <c r="A162" s="1" t="s">
        <v>159</v>
      </c>
      <c r="B162" s="1">
        <v>2021</v>
      </c>
      <c r="C162" s="1">
        <f>VLOOKUP(A162,[1]Blad1!$A$5:$C$295,2,FALSE)</f>
        <v>48364</v>
      </c>
      <c r="D162" s="2" t="s">
        <v>159</v>
      </c>
      <c r="E162" s="2">
        <v>2021</v>
      </c>
      <c r="F162" s="2">
        <f>VLOOKUP(A162,[1]Blad1!$A$5:$C$295,3,FALSE)</f>
        <v>30149</v>
      </c>
    </row>
    <row r="163" spans="1:6" x14ac:dyDescent="0.3">
      <c r="A163" s="1" t="s">
        <v>160</v>
      </c>
      <c r="B163" s="1">
        <v>2021</v>
      </c>
      <c r="C163" s="1">
        <f>VLOOKUP(A163,[1]Blad1!$A$5:$C$295,2,FALSE)</f>
        <v>195058</v>
      </c>
      <c r="D163" s="2" t="s">
        <v>160</v>
      </c>
      <c r="E163" s="2">
        <v>2021</v>
      </c>
      <c r="F163" s="2">
        <f>VLOOKUP(A163,[1]Blad1!$A$5:$C$295,3,FALSE)</f>
        <v>110486</v>
      </c>
    </row>
    <row r="164" spans="1:6" x14ac:dyDescent="0.3">
      <c r="A164" s="1" t="s">
        <v>161</v>
      </c>
      <c r="B164" s="1">
        <v>2021</v>
      </c>
      <c r="C164" s="1">
        <f>VLOOKUP(A164,[1]Blad1!$A$5:$C$295,2,FALSE)</f>
        <v>72973</v>
      </c>
      <c r="D164" s="2" t="s">
        <v>161</v>
      </c>
      <c r="E164" s="2">
        <v>2021</v>
      </c>
      <c r="F164" s="2">
        <f>VLOOKUP(A164,[1]Blad1!$A$5:$C$295,3,FALSE)</f>
        <v>56564</v>
      </c>
    </row>
    <row r="165" spans="1:6" x14ac:dyDescent="0.3">
      <c r="A165" s="1" t="s">
        <v>162</v>
      </c>
      <c r="B165" s="1">
        <v>2021</v>
      </c>
      <c r="C165" s="1">
        <f>VLOOKUP(A165,[1]Blad1!$A$5:$C$295,2,FALSE)</f>
        <v>228030</v>
      </c>
      <c r="D165" s="2" t="s">
        <v>162</v>
      </c>
      <c r="E165" s="2">
        <v>2021</v>
      </c>
      <c r="F165" s="2">
        <f>VLOOKUP(A165,[1]Blad1!$A$5:$C$295,3,FALSE)</f>
        <v>74278</v>
      </c>
    </row>
    <row r="166" spans="1:6" x14ac:dyDescent="0.3">
      <c r="A166" s="1" t="s">
        <v>163</v>
      </c>
      <c r="B166" s="1">
        <v>2021</v>
      </c>
      <c r="C166" s="1" t="str">
        <f>VLOOKUP(A166,[1]Blad1!$A$5:$C$295,2,FALSE)</f>
        <v>-</v>
      </c>
      <c r="D166" s="2" t="s">
        <v>163</v>
      </c>
      <c r="E166" s="2">
        <v>2021</v>
      </c>
      <c r="F166" s="2">
        <f>VLOOKUP(A166,[1]Blad1!$A$5:$C$295,3,FALSE)</f>
        <v>777</v>
      </c>
    </row>
    <row r="167" spans="1:6" x14ac:dyDescent="0.3">
      <c r="A167" s="1" t="s">
        <v>164</v>
      </c>
      <c r="B167" s="1">
        <v>2021</v>
      </c>
      <c r="C167" s="1">
        <f>VLOOKUP(A167,[1]Blad1!$A$5:$C$295,2,FALSE)</f>
        <v>111258</v>
      </c>
      <c r="D167" s="2" t="s">
        <v>164</v>
      </c>
      <c r="E167" s="2">
        <v>2021</v>
      </c>
      <c r="F167" s="2">
        <f>VLOOKUP(A167,[1]Blad1!$A$5:$C$295,3,FALSE)</f>
        <v>33894</v>
      </c>
    </row>
    <row r="168" spans="1:6" x14ac:dyDescent="0.3">
      <c r="A168" s="1" t="s">
        <v>165</v>
      </c>
      <c r="B168" s="1">
        <v>2021</v>
      </c>
      <c r="C168" s="1">
        <f>VLOOKUP(A168,[1]Blad1!$A$5:$C$295,2,FALSE)</f>
        <v>36993</v>
      </c>
      <c r="D168" s="2" t="s">
        <v>165</v>
      </c>
      <c r="E168" s="2">
        <v>2021</v>
      </c>
      <c r="F168" s="2">
        <f>VLOOKUP(A168,[1]Blad1!$A$5:$C$295,3,FALSE)</f>
        <v>8314</v>
      </c>
    </row>
    <row r="169" spans="1:6" x14ac:dyDescent="0.3">
      <c r="A169" s="1" t="s">
        <v>166</v>
      </c>
      <c r="B169" s="1">
        <v>2021</v>
      </c>
      <c r="C169" s="1">
        <f>VLOOKUP(A169,[1]Blad1!$A$5:$C$295,2,FALSE)</f>
        <v>91</v>
      </c>
      <c r="D169" s="2" t="s">
        <v>166</v>
      </c>
      <c r="E169" s="2">
        <v>2021</v>
      </c>
      <c r="F169" s="2" t="str">
        <f>VLOOKUP(A169,[1]Blad1!$A$5:$C$295,3,FALSE)</f>
        <v>-</v>
      </c>
    </row>
    <row r="170" spans="1:6" x14ac:dyDescent="0.3">
      <c r="A170" s="1" t="s">
        <v>167</v>
      </c>
      <c r="B170" s="1">
        <v>2021</v>
      </c>
      <c r="C170" s="1">
        <f>VLOOKUP(A170,[1]Blad1!$A$5:$C$295,2,FALSE)</f>
        <v>114985</v>
      </c>
      <c r="D170" s="2" t="s">
        <v>167</v>
      </c>
      <c r="E170" s="2">
        <v>2021</v>
      </c>
      <c r="F170" s="2">
        <f>VLOOKUP(A170,[1]Blad1!$A$5:$C$295,3,FALSE)</f>
        <v>19709</v>
      </c>
    </row>
    <row r="171" spans="1:6" x14ac:dyDescent="0.3">
      <c r="A171" s="1" t="s">
        <v>168</v>
      </c>
      <c r="B171" s="1">
        <v>2021</v>
      </c>
      <c r="C171" s="1">
        <f>VLOOKUP(A171,[1]Blad1!$A$5:$C$295,2,FALSE)</f>
        <v>200534</v>
      </c>
      <c r="D171" s="2" t="s">
        <v>168</v>
      </c>
      <c r="E171" s="2">
        <v>2021</v>
      </c>
      <c r="F171" s="2">
        <f>VLOOKUP(A171,[1]Blad1!$A$5:$C$295,3,FALSE)</f>
        <v>86054</v>
      </c>
    </row>
    <row r="172" spans="1:6" x14ac:dyDescent="0.3">
      <c r="A172" s="1" t="s">
        <v>169</v>
      </c>
      <c r="B172" s="1">
        <v>2021</v>
      </c>
      <c r="C172" s="1">
        <f>VLOOKUP(A172,[1]Blad1!$A$5:$C$295,2,FALSE)</f>
        <v>60639</v>
      </c>
      <c r="D172" s="2" t="s">
        <v>169</v>
      </c>
      <c r="E172" s="2">
        <v>2021</v>
      </c>
      <c r="F172" s="2">
        <f>VLOOKUP(A172,[1]Blad1!$A$5:$C$295,3,FALSE)</f>
        <v>27085</v>
      </c>
    </row>
    <row r="173" spans="1:6" x14ac:dyDescent="0.3">
      <c r="A173" s="1" t="s">
        <v>170</v>
      </c>
      <c r="B173" s="1">
        <v>2021</v>
      </c>
      <c r="C173" s="1">
        <f>VLOOKUP(A173,[1]Blad1!$A$5:$C$295,2,FALSE)</f>
        <v>86538</v>
      </c>
      <c r="D173" s="2" t="s">
        <v>170</v>
      </c>
      <c r="E173" s="2">
        <v>2021</v>
      </c>
      <c r="F173" s="2">
        <f>VLOOKUP(A173,[1]Blad1!$A$5:$C$295,3,FALSE)</f>
        <v>52360</v>
      </c>
    </row>
    <row r="174" spans="1:6" x14ac:dyDescent="0.3">
      <c r="A174" s="1" t="s">
        <v>171</v>
      </c>
      <c r="B174" s="1">
        <v>2021</v>
      </c>
      <c r="C174" s="1">
        <f>VLOOKUP(A174,[1]Blad1!$A$5:$C$295,2,FALSE)</f>
        <v>34014</v>
      </c>
      <c r="D174" s="2" t="s">
        <v>171</v>
      </c>
      <c r="E174" s="2">
        <v>2021</v>
      </c>
      <c r="F174" s="2">
        <f>VLOOKUP(A174,[1]Blad1!$A$5:$C$295,3,FALSE)</f>
        <v>9340</v>
      </c>
    </row>
    <row r="175" spans="1:6" x14ac:dyDescent="0.3">
      <c r="A175" s="1" t="s">
        <v>172</v>
      </c>
      <c r="B175" s="1">
        <v>2021</v>
      </c>
      <c r="C175" s="1">
        <f>VLOOKUP(A175,[1]Blad1!$A$5:$C$295,2,FALSE)</f>
        <v>171594</v>
      </c>
      <c r="D175" s="2" t="s">
        <v>172</v>
      </c>
      <c r="E175" s="2">
        <v>2021</v>
      </c>
      <c r="F175" s="2">
        <f>VLOOKUP(A175,[1]Blad1!$A$5:$C$295,3,FALSE)</f>
        <v>76208</v>
      </c>
    </row>
    <row r="176" spans="1:6" x14ac:dyDescent="0.3">
      <c r="A176" s="1" t="s">
        <v>173</v>
      </c>
      <c r="B176" s="1">
        <v>2021</v>
      </c>
      <c r="C176" s="1">
        <f>VLOOKUP(A176,[1]Blad1!$A$5:$C$295,2,FALSE)</f>
        <v>48969</v>
      </c>
      <c r="D176" s="2" t="s">
        <v>173</v>
      </c>
      <c r="E176" s="2">
        <v>2021</v>
      </c>
      <c r="F176" s="2">
        <f>VLOOKUP(A176,[1]Blad1!$A$5:$C$295,3,FALSE)</f>
        <v>21880</v>
      </c>
    </row>
    <row r="177" spans="1:6" x14ac:dyDescent="0.3">
      <c r="A177" s="1" t="s">
        <v>174</v>
      </c>
      <c r="B177" s="1">
        <v>2021</v>
      </c>
      <c r="C177" s="1">
        <f>VLOOKUP(A177,[1]Blad1!$A$5:$C$295,2,FALSE)</f>
        <v>291606</v>
      </c>
      <c r="D177" s="2" t="s">
        <v>174</v>
      </c>
      <c r="E177" s="2">
        <v>2021</v>
      </c>
      <c r="F177" s="2">
        <f>VLOOKUP(A177,[1]Blad1!$A$5:$C$295,3,FALSE)</f>
        <v>110122</v>
      </c>
    </row>
    <row r="178" spans="1:6" x14ac:dyDescent="0.3">
      <c r="A178" s="1" t="s">
        <v>175</v>
      </c>
      <c r="B178" s="1">
        <v>2021</v>
      </c>
      <c r="C178" s="1">
        <f>VLOOKUP(A178,[1]Blad1!$A$5:$C$295,2,FALSE)</f>
        <v>7610</v>
      </c>
      <c r="D178" s="2" t="s">
        <v>175</v>
      </c>
      <c r="E178" s="2">
        <v>2021</v>
      </c>
      <c r="F178" s="2" t="str">
        <f>VLOOKUP(A178,[1]Blad1!$A$5:$C$295,3,FALSE)</f>
        <v>-</v>
      </c>
    </row>
    <row r="179" spans="1:6" x14ac:dyDescent="0.3">
      <c r="A179" s="1" t="s">
        <v>176</v>
      </c>
      <c r="B179" s="1">
        <v>2021</v>
      </c>
      <c r="C179" s="1">
        <f>VLOOKUP(A179,[1]Blad1!$A$5:$C$295,2,FALSE)</f>
        <v>37641</v>
      </c>
      <c r="D179" s="2" t="s">
        <v>176</v>
      </c>
      <c r="E179" s="2">
        <v>2021</v>
      </c>
      <c r="F179" s="2">
        <f>VLOOKUP(A179,[1]Blad1!$A$5:$C$295,3,FALSE)</f>
        <v>2528</v>
      </c>
    </row>
    <row r="180" spans="1:6" x14ac:dyDescent="0.3">
      <c r="A180" s="1" t="s">
        <v>177</v>
      </c>
      <c r="B180" s="1">
        <v>2021</v>
      </c>
      <c r="C180" s="1">
        <f>VLOOKUP(A180,[1]Blad1!$A$5:$C$295,2,FALSE)</f>
        <v>186324</v>
      </c>
      <c r="D180" s="2" t="s">
        <v>177</v>
      </c>
      <c r="E180" s="2">
        <v>2021</v>
      </c>
      <c r="F180" s="2">
        <f>VLOOKUP(A180,[1]Blad1!$A$5:$C$295,3,FALSE)</f>
        <v>94599</v>
      </c>
    </row>
    <row r="181" spans="1:6" x14ac:dyDescent="0.3">
      <c r="A181" s="1" t="s">
        <v>178</v>
      </c>
      <c r="B181" s="1">
        <v>2021</v>
      </c>
      <c r="C181" s="1">
        <f>VLOOKUP(A181,[1]Blad1!$A$5:$C$295,2,FALSE)</f>
        <v>28927</v>
      </c>
      <c r="D181" s="2" t="s">
        <v>178</v>
      </c>
      <c r="E181" s="2">
        <v>2021</v>
      </c>
      <c r="F181" s="2">
        <f>VLOOKUP(A181,[1]Blad1!$A$5:$C$295,3,FALSE)</f>
        <v>14385</v>
      </c>
    </row>
    <row r="182" spans="1:6" x14ac:dyDescent="0.3">
      <c r="A182" s="1" t="s">
        <v>179</v>
      </c>
      <c r="B182" s="1">
        <v>2021</v>
      </c>
      <c r="C182" s="1">
        <f>VLOOKUP(A182,[1]Blad1!$A$5:$C$295,2,FALSE)</f>
        <v>114324</v>
      </c>
      <c r="D182" s="2" t="s">
        <v>179</v>
      </c>
      <c r="E182" s="2">
        <v>2021</v>
      </c>
      <c r="F182" s="2">
        <f>VLOOKUP(A182,[1]Blad1!$A$5:$C$295,3,FALSE)</f>
        <v>1692</v>
      </c>
    </row>
    <row r="183" spans="1:6" x14ac:dyDescent="0.3">
      <c r="A183" s="1" t="s">
        <v>180</v>
      </c>
      <c r="B183" s="1">
        <v>2021</v>
      </c>
      <c r="C183" s="1">
        <f>VLOOKUP(A183,[1]Blad1!$A$5:$C$295,2,FALSE)</f>
        <v>61206</v>
      </c>
      <c r="D183" s="2" t="s">
        <v>180</v>
      </c>
      <c r="E183" s="2">
        <v>2021</v>
      </c>
      <c r="F183" s="2">
        <f>VLOOKUP(A183,[1]Blad1!$A$5:$C$295,3,FALSE)</f>
        <v>38774</v>
      </c>
    </row>
    <row r="184" spans="1:6" x14ac:dyDescent="0.3">
      <c r="A184" s="1" t="s">
        <v>181</v>
      </c>
      <c r="B184" s="1">
        <v>2021</v>
      </c>
      <c r="C184" s="1">
        <f>VLOOKUP(A184,[1]Blad1!$A$5:$C$295,2,FALSE)</f>
        <v>149919</v>
      </c>
      <c r="D184" s="2" t="s">
        <v>181</v>
      </c>
      <c r="E184" s="2">
        <v>2021</v>
      </c>
      <c r="F184" s="2">
        <f>VLOOKUP(A184,[1]Blad1!$A$5:$C$295,3,FALSE)</f>
        <v>79840</v>
      </c>
    </row>
    <row r="185" spans="1:6" x14ac:dyDescent="0.3">
      <c r="A185" s="1" t="s">
        <v>182</v>
      </c>
      <c r="B185" s="1">
        <v>2021</v>
      </c>
      <c r="C185" s="1">
        <f>VLOOKUP(A185,[1]Blad1!$A$5:$C$295,2,FALSE)</f>
        <v>166440</v>
      </c>
      <c r="D185" s="2" t="s">
        <v>182</v>
      </c>
      <c r="E185" s="2">
        <v>2021</v>
      </c>
      <c r="F185" s="2">
        <f>VLOOKUP(A185,[1]Blad1!$A$5:$C$295,3,FALSE)</f>
        <v>99752</v>
      </c>
    </row>
    <row r="186" spans="1:6" x14ac:dyDescent="0.3">
      <c r="A186" s="1" t="s">
        <v>183</v>
      </c>
      <c r="B186" s="1">
        <v>2021</v>
      </c>
      <c r="C186" s="1">
        <f>VLOOKUP(A186,[1]Blad1!$A$5:$C$295,2,FALSE)</f>
        <v>138630</v>
      </c>
      <c r="D186" s="2" t="s">
        <v>183</v>
      </c>
      <c r="E186" s="2">
        <v>2021</v>
      </c>
      <c r="F186" s="2">
        <f>VLOOKUP(A186,[1]Blad1!$A$5:$C$295,3,FALSE)</f>
        <v>50711</v>
      </c>
    </row>
    <row r="187" spans="1:6" x14ac:dyDescent="0.3">
      <c r="A187" s="1" t="s">
        <v>184</v>
      </c>
      <c r="B187" s="1">
        <v>2021</v>
      </c>
      <c r="C187" s="1">
        <f>VLOOKUP(A187,[1]Blad1!$A$5:$C$295,2,FALSE)</f>
        <v>112507</v>
      </c>
      <c r="D187" s="2" t="s">
        <v>184</v>
      </c>
      <c r="E187" s="2">
        <v>2021</v>
      </c>
      <c r="F187" s="2">
        <f>VLOOKUP(A187,[1]Blad1!$A$5:$C$295,3,FALSE)</f>
        <v>35986</v>
      </c>
    </row>
    <row r="188" spans="1:6" x14ac:dyDescent="0.3">
      <c r="A188" s="1" t="s">
        <v>185</v>
      </c>
      <c r="B188" s="1">
        <v>2021</v>
      </c>
      <c r="C188" s="1">
        <f>VLOOKUP(A188,[1]Blad1!$A$5:$C$295,2,FALSE)</f>
        <v>93396</v>
      </c>
      <c r="D188" s="2" t="s">
        <v>185</v>
      </c>
      <c r="E188" s="2">
        <v>2021</v>
      </c>
      <c r="F188" s="2">
        <f>VLOOKUP(A188,[1]Blad1!$A$5:$C$295,3,FALSE)</f>
        <v>57705</v>
      </c>
    </row>
    <row r="189" spans="1:6" x14ac:dyDescent="0.3">
      <c r="A189" s="1" t="s">
        <v>186</v>
      </c>
      <c r="B189" s="1">
        <v>2021</v>
      </c>
      <c r="C189" s="1">
        <f>VLOOKUP(A189,[1]Blad1!$A$5:$C$295,2,FALSE)</f>
        <v>426059</v>
      </c>
      <c r="D189" s="2" t="s">
        <v>186</v>
      </c>
      <c r="E189" s="2">
        <v>2021</v>
      </c>
      <c r="F189" s="2">
        <f>VLOOKUP(A189,[1]Blad1!$A$5:$C$295,3,FALSE)</f>
        <v>175572</v>
      </c>
    </row>
    <row r="190" spans="1:6" x14ac:dyDescent="0.3">
      <c r="A190" s="1" t="s">
        <v>187</v>
      </c>
      <c r="B190" s="1">
        <v>2021</v>
      </c>
      <c r="C190" s="1" t="str">
        <f>VLOOKUP(A190,[1]Blad1!$A$5:$C$295,2,FALSE)</f>
        <v>-</v>
      </c>
      <c r="D190" s="2" t="s">
        <v>187</v>
      </c>
      <c r="E190" s="2">
        <v>2021</v>
      </c>
      <c r="F190" s="2" t="str">
        <f>VLOOKUP(A190,[1]Blad1!$A$5:$C$295,3,FALSE)</f>
        <v>-</v>
      </c>
    </row>
    <row r="191" spans="1:6" x14ac:dyDescent="0.3">
      <c r="A191" s="1" t="s">
        <v>188</v>
      </c>
      <c r="B191" s="1">
        <v>2021</v>
      </c>
      <c r="C191" s="1">
        <f>VLOOKUP(A191,[1]Blad1!$A$5:$C$295,2,FALSE)</f>
        <v>87629</v>
      </c>
      <c r="D191" s="2" t="s">
        <v>188</v>
      </c>
      <c r="E191" s="2">
        <v>2021</v>
      </c>
      <c r="F191" s="2">
        <f>VLOOKUP(A191,[1]Blad1!$A$5:$C$295,3,FALSE)</f>
        <v>51385</v>
      </c>
    </row>
    <row r="192" spans="1:6" x14ac:dyDescent="0.3">
      <c r="A192" s="1" t="s">
        <v>189</v>
      </c>
      <c r="B192" s="1">
        <v>2021</v>
      </c>
      <c r="C192" s="1">
        <f>VLOOKUP(A192,[1]Blad1!$A$5:$C$295,2,FALSE)</f>
        <v>296005</v>
      </c>
      <c r="D192" s="2" t="s">
        <v>189</v>
      </c>
      <c r="E192" s="2">
        <v>2021</v>
      </c>
      <c r="F192" s="2">
        <f>VLOOKUP(A192,[1]Blad1!$A$5:$C$295,3,FALSE)</f>
        <v>139672</v>
      </c>
    </row>
    <row r="193" spans="1:6" x14ac:dyDescent="0.3">
      <c r="A193" s="1" t="s">
        <v>190</v>
      </c>
      <c r="B193" s="1">
        <v>2021</v>
      </c>
      <c r="C193" s="1">
        <f>VLOOKUP(A193,[1]Blad1!$A$5:$C$295,2,FALSE)</f>
        <v>97889</v>
      </c>
      <c r="D193" s="2" t="s">
        <v>190</v>
      </c>
      <c r="E193" s="2">
        <v>2021</v>
      </c>
      <c r="F193" s="2">
        <f>VLOOKUP(A193,[1]Blad1!$A$5:$C$295,3,FALSE)</f>
        <v>27619</v>
      </c>
    </row>
    <row r="194" spans="1:6" x14ac:dyDescent="0.3">
      <c r="A194" s="1" t="s">
        <v>191</v>
      </c>
      <c r="B194" s="1">
        <v>2021</v>
      </c>
      <c r="C194" s="1">
        <f>VLOOKUP(A194,[1]Blad1!$A$5:$C$295,2,FALSE)</f>
        <v>111968</v>
      </c>
      <c r="D194" s="2" t="s">
        <v>191</v>
      </c>
      <c r="E194" s="2">
        <v>2021</v>
      </c>
      <c r="F194" s="2">
        <f>VLOOKUP(A194,[1]Blad1!$A$5:$C$295,3,FALSE)</f>
        <v>19052</v>
      </c>
    </row>
    <row r="195" spans="1:6" x14ac:dyDescent="0.3">
      <c r="A195" s="1" t="s">
        <v>192</v>
      </c>
      <c r="B195" s="1">
        <v>2021</v>
      </c>
      <c r="C195" s="1">
        <f>VLOOKUP(A195,[1]Blad1!$A$5:$C$295,2,FALSE)</f>
        <v>258294</v>
      </c>
      <c r="D195" s="2" t="s">
        <v>192</v>
      </c>
      <c r="E195" s="2">
        <v>2021</v>
      </c>
      <c r="F195" s="2">
        <f>VLOOKUP(A195,[1]Blad1!$A$5:$C$295,3,FALSE)</f>
        <v>91312</v>
      </c>
    </row>
    <row r="196" spans="1:6" x14ac:dyDescent="0.3">
      <c r="A196" s="1" t="s">
        <v>193</v>
      </c>
      <c r="B196" s="1">
        <v>2021</v>
      </c>
      <c r="C196" s="1">
        <f>VLOOKUP(A196,[1]Blad1!$A$5:$C$295,2,FALSE)</f>
        <v>164246</v>
      </c>
      <c r="D196" s="2" t="s">
        <v>193</v>
      </c>
      <c r="E196" s="2">
        <v>2021</v>
      </c>
      <c r="F196" s="2">
        <f>VLOOKUP(A196,[1]Blad1!$A$5:$C$295,3,FALSE)</f>
        <v>88918</v>
      </c>
    </row>
    <row r="197" spans="1:6" x14ac:dyDescent="0.3">
      <c r="A197" s="1" t="s">
        <v>194</v>
      </c>
      <c r="B197" s="1">
        <v>2021</v>
      </c>
      <c r="C197" s="1">
        <f>VLOOKUP(A197,[1]Blad1!$A$5:$C$295,2,FALSE)</f>
        <v>28537</v>
      </c>
      <c r="D197" s="2" t="s">
        <v>194</v>
      </c>
      <c r="E197" s="2">
        <v>2021</v>
      </c>
      <c r="F197" s="2">
        <f>VLOOKUP(A197,[1]Blad1!$A$5:$C$295,3,FALSE)</f>
        <v>142</v>
      </c>
    </row>
    <row r="198" spans="1:6" x14ac:dyDescent="0.3">
      <c r="A198" s="1" t="s">
        <v>195</v>
      </c>
      <c r="B198" s="1">
        <v>2021</v>
      </c>
      <c r="C198" s="1">
        <f>VLOOKUP(A198,[1]Blad1!$A$5:$C$295,2,FALSE)</f>
        <v>104446</v>
      </c>
      <c r="D198" s="2" t="s">
        <v>195</v>
      </c>
      <c r="E198" s="2">
        <v>2021</v>
      </c>
      <c r="F198" s="2">
        <f>VLOOKUP(A198,[1]Blad1!$A$5:$C$295,3,FALSE)</f>
        <v>3262</v>
      </c>
    </row>
    <row r="199" spans="1:6" x14ac:dyDescent="0.3">
      <c r="A199" s="1" t="s">
        <v>196</v>
      </c>
      <c r="B199" s="1">
        <v>2021</v>
      </c>
      <c r="C199" s="1">
        <f>VLOOKUP(A199,[1]Blad1!$A$5:$C$295,2,FALSE)</f>
        <v>133662</v>
      </c>
      <c r="D199" s="2" t="s">
        <v>196</v>
      </c>
      <c r="E199" s="2">
        <v>2021</v>
      </c>
      <c r="F199" s="2">
        <f>VLOOKUP(A199,[1]Blad1!$A$5:$C$295,3,FALSE)</f>
        <v>105088</v>
      </c>
    </row>
    <row r="200" spans="1:6" x14ac:dyDescent="0.3">
      <c r="A200" s="1" t="s">
        <v>197</v>
      </c>
      <c r="B200" s="1">
        <v>2021</v>
      </c>
      <c r="C200" s="1">
        <f>VLOOKUP(A200,[1]Blad1!$A$5:$C$295,2,FALSE)</f>
        <v>104778</v>
      </c>
      <c r="D200" s="2" t="s">
        <v>197</v>
      </c>
      <c r="E200" s="2">
        <v>2021</v>
      </c>
      <c r="F200" s="2">
        <f>VLOOKUP(A200,[1]Blad1!$A$5:$C$295,3,FALSE)</f>
        <v>65589</v>
      </c>
    </row>
    <row r="201" spans="1:6" x14ac:dyDescent="0.3">
      <c r="A201" s="1" t="s">
        <v>198</v>
      </c>
      <c r="B201" s="1">
        <v>2021</v>
      </c>
      <c r="C201" s="1">
        <f>VLOOKUP(A201,[1]Blad1!$A$5:$C$295,2,FALSE)</f>
        <v>1901437</v>
      </c>
      <c r="D201" s="2" t="s">
        <v>198</v>
      </c>
      <c r="E201" s="2">
        <v>2021</v>
      </c>
      <c r="F201" s="2">
        <f>VLOOKUP(A201,[1]Blad1!$A$5:$C$295,3,FALSE)</f>
        <v>1079856</v>
      </c>
    </row>
    <row r="202" spans="1:6" x14ac:dyDescent="0.3">
      <c r="A202" s="1" t="s">
        <v>199</v>
      </c>
      <c r="B202" s="1">
        <v>2021</v>
      </c>
      <c r="C202" s="1">
        <f>VLOOKUP(A202,[1]Blad1!$A$5:$C$295,2,FALSE)</f>
        <v>34159</v>
      </c>
      <c r="D202" s="2" t="s">
        <v>199</v>
      </c>
      <c r="E202" s="2">
        <v>2021</v>
      </c>
      <c r="F202" s="2">
        <f>VLOOKUP(A202,[1]Blad1!$A$5:$C$295,3,FALSE)</f>
        <v>6703</v>
      </c>
    </row>
    <row r="203" spans="1:6" x14ac:dyDescent="0.3">
      <c r="A203" s="1" t="s">
        <v>200</v>
      </c>
      <c r="B203" s="1">
        <v>2021</v>
      </c>
      <c r="C203" s="1">
        <f>VLOOKUP(A203,[1]Blad1!$A$5:$C$295,2,FALSE)</f>
        <v>53499</v>
      </c>
      <c r="D203" s="2" t="s">
        <v>200</v>
      </c>
      <c r="E203" s="2">
        <v>2021</v>
      </c>
      <c r="F203" s="2">
        <f>VLOOKUP(A203,[1]Blad1!$A$5:$C$295,3,FALSE)</f>
        <v>2169</v>
      </c>
    </row>
    <row r="204" spans="1:6" x14ac:dyDescent="0.3">
      <c r="A204" s="1" t="s">
        <v>201</v>
      </c>
      <c r="B204" s="1">
        <v>2021</v>
      </c>
      <c r="C204" s="1">
        <f>VLOOKUP(A204,[1]Blad1!$A$5:$C$295,2,FALSE)</f>
        <v>135037</v>
      </c>
      <c r="D204" s="2" t="s">
        <v>201</v>
      </c>
      <c r="E204" s="2">
        <v>2021</v>
      </c>
      <c r="F204" s="2">
        <f>VLOOKUP(A204,[1]Blad1!$A$5:$C$295,3,FALSE)</f>
        <v>73711</v>
      </c>
    </row>
    <row r="205" spans="1:6" x14ac:dyDescent="0.3">
      <c r="A205" s="1" t="s">
        <v>202</v>
      </c>
      <c r="B205" s="1">
        <v>2021</v>
      </c>
      <c r="C205" s="1">
        <f>VLOOKUP(A205,[1]Blad1!$A$5:$C$295,2,FALSE)</f>
        <v>48910</v>
      </c>
      <c r="D205" s="2" t="s">
        <v>202</v>
      </c>
      <c r="E205" s="2">
        <v>2021</v>
      </c>
      <c r="F205" s="2">
        <f>VLOOKUP(A205,[1]Blad1!$A$5:$C$295,3,FALSE)</f>
        <v>26349</v>
      </c>
    </row>
    <row r="206" spans="1:6" x14ac:dyDescent="0.3">
      <c r="A206" s="1" t="s">
        <v>203</v>
      </c>
      <c r="B206" s="1">
        <v>2021</v>
      </c>
      <c r="C206" s="1">
        <f>VLOOKUP(A206,[1]Blad1!$A$5:$C$295,2,FALSE)</f>
        <v>69566</v>
      </c>
      <c r="D206" s="2" t="s">
        <v>203</v>
      </c>
      <c r="E206" s="2">
        <v>2021</v>
      </c>
      <c r="F206" s="2">
        <f>VLOOKUP(A206,[1]Blad1!$A$5:$C$295,3,FALSE)</f>
        <v>5134</v>
      </c>
    </row>
    <row r="207" spans="1:6" x14ac:dyDescent="0.3">
      <c r="A207" s="1" t="s">
        <v>204</v>
      </c>
      <c r="B207" s="1">
        <v>2021</v>
      </c>
      <c r="C207" s="1">
        <f>VLOOKUP(A207,[1]Blad1!$A$5:$C$295,2,FALSE)</f>
        <v>81621</v>
      </c>
      <c r="D207" s="2" t="s">
        <v>204</v>
      </c>
      <c r="E207" s="2">
        <v>2021</v>
      </c>
      <c r="F207" s="2">
        <f>VLOOKUP(A207,[1]Blad1!$A$5:$C$295,3,FALSE)</f>
        <v>38990</v>
      </c>
    </row>
    <row r="208" spans="1:6" x14ac:dyDescent="0.3">
      <c r="A208" s="1" t="s">
        <v>205</v>
      </c>
      <c r="B208" s="1">
        <v>2021</v>
      </c>
      <c r="C208" s="1">
        <f>VLOOKUP(A208,[1]Blad1!$A$5:$C$295,2,FALSE)</f>
        <v>435431</v>
      </c>
      <c r="D208" s="2" t="s">
        <v>205</v>
      </c>
      <c r="E208" s="2">
        <v>2021</v>
      </c>
      <c r="F208" s="2">
        <f>VLOOKUP(A208,[1]Blad1!$A$5:$C$295,3,FALSE)</f>
        <v>192809</v>
      </c>
    </row>
    <row r="209" spans="1:6" x14ac:dyDescent="0.3">
      <c r="A209" s="1" t="s">
        <v>206</v>
      </c>
      <c r="B209" s="1">
        <v>2021</v>
      </c>
      <c r="C209" s="1">
        <f>VLOOKUP(A209,[1]Blad1!$A$5:$C$295,2,FALSE)</f>
        <v>76159</v>
      </c>
      <c r="D209" s="2" t="s">
        <v>206</v>
      </c>
      <c r="E209" s="2">
        <v>2021</v>
      </c>
      <c r="F209" s="2">
        <f>VLOOKUP(A209,[1]Blad1!$A$5:$C$295,3,FALSE)</f>
        <v>27190</v>
      </c>
    </row>
    <row r="210" spans="1:6" x14ac:dyDescent="0.3">
      <c r="A210" s="1" t="s">
        <v>207</v>
      </c>
      <c r="B210" s="1">
        <v>2021</v>
      </c>
      <c r="C210" s="1">
        <f>VLOOKUP(A210,[1]Blad1!$A$5:$C$295,2,FALSE)</f>
        <v>81317</v>
      </c>
      <c r="D210" s="2" t="s">
        <v>207</v>
      </c>
      <c r="E210" s="2">
        <v>2021</v>
      </c>
      <c r="F210" s="2" t="str">
        <f>VLOOKUP(A210,[1]Blad1!$A$5:$C$295,3,FALSE)</f>
        <v>-</v>
      </c>
    </row>
    <row r="211" spans="1:6" x14ac:dyDescent="0.3">
      <c r="A211" s="1" t="s">
        <v>208</v>
      </c>
      <c r="B211" s="1">
        <v>2021</v>
      </c>
      <c r="C211" s="1">
        <f>VLOOKUP(A211,[1]Blad1!$A$5:$C$295,2,FALSE)</f>
        <v>74507</v>
      </c>
      <c r="D211" s="2" t="s">
        <v>208</v>
      </c>
      <c r="E211" s="2">
        <v>2021</v>
      </c>
      <c r="F211" s="2">
        <f>VLOOKUP(A211,[1]Blad1!$A$5:$C$295,3,FALSE)</f>
        <v>33930</v>
      </c>
    </row>
    <row r="212" spans="1:6" x14ac:dyDescent="0.3">
      <c r="A212" s="1" t="s">
        <v>209</v>
      </c>
      <c r="B212" s="1">
        <v>2021</v>
      </c>
      <c r="C212" s="1">
        <f>VLOOKUP(A212,[1]Blad1!$A$5:$C$295,2,FALSE)</f>
        <v>111721</v>
      </c>
      <c r="D212" s="2" t="s">
        <v>209</v>
      </c>
      <c r="E212" s="2">
        <v>2021</v>
      </c>
      <c r="F212" s="2">
        <f>VLOOKUP(A212,[1]Blad1!$A$5:$C$295,3,FALSE)</f>
        <v>72022</v>
      </c>
    </row>
    <row r="213" spans="1:6" x14ac:dyDescent="0.3">
      <c r="A213" s="1" t="s">
        <v>210</v>
      </c>
      <c r="B213" s="1">
        <v>2021</v>
      </c>
      <c r="C213" s="1">
        <f>VLOOKUP(A213,[1]Blad1!$A$5:$C$295,2,FALSE)</f>
        <v>75168</v>
      </c>
      <c r="D213" s="2" t="s">
        <v>210</v>
      </c>
      <c r="E213" s="2">
        <v>2021</v>
      </c>
      <c r="F213" s="2">
        <f>VLOOKUP(A213,[1]Blad1!$A$5:$C$295,3,FALSE)</f>
        <v>33587</v>
      </c>
    </row>
    <row r="214" spans="1:6" x14ac:dyDescent="0.3">
      <c r="A214" s="1" t="s">
        <v>211</v>
      </c>
      <c r="B214" s="1">
        <v>2021</v>
      </c>
      <c r="C214" s="1">
        <f>VLOOKUP(A214,[1]Blad1!$A$5:$C$295,2,FALSE)</f>
        <v>104837</v>
      </c>
      <c r="D214" s="2" t="s">
        <v>211</v>
      </c>
      <c r="E214" s="2">
        <v>2021</v>
      </c>
      <c r="F214" s="2">
        <f>VLOOKUP(A214,[1]Blad1!$A$5:$C$295,3,FALSE)</f>
        <v>45318</v>
      </c>
    </row>
    <row r="215" spans="1:6" x14ac:dyDescent="0.3">
      <c r="A215" s="1" t="s">
        <v>212</v>
      </c>
      <c r="B215" s="1">
        <v>2021</v>
      </c>
      <c r="C215" s="1">
        <f>VLOOKUP(A215,[1]Blad1!$A$5:$C$295,2,FALSE)</f>
        <v>105565</v>
      </c>
      <c r="D215" s="2" t="s">
        <v>212</v>
      </c>
      <c r="E215" s="2">
        <v>2021</v>
      </c>
      <c r="F215" s="2">
        <f>VLOOKUP(A215,[1]Blad1!$A$5:$C$295,3,FALSE)</f>
        <v>18463</v>
      </c>
    </row>
    <row r="216" spans="1:6" x14ac:dyDescent="0.3">
      <c r="A216" s="1" t="s">
        <v>213</v>
      </c>
      <c r="B216" s="1">
        <v>2021</v>
      </c>
      <c r="C216" s="1">
        <f>VLOOKUP(A216,[1]Blad1!$A$5:$C$295,2,FALSE)</f>
        <v>91699</v>
      </c>
      <c r="D216" s="2" t="s">
        <v>213</v>
      </c>
      <c r="E216" s="2">
        <v>2021</v>
      </c>
      <c r="F216" s="2">
        <f>VLOOKUP(A216,[1]Blad1!$A$5:$C$295,3,FALSE)</f>
        <v>43174</v>
      </c>
    </row>
    <row r="217" spans="1:6" x14ac:dyDescent="0.3">
      <c r="A217" s="1" t="s">
        <v>214</v>
      </c>
      <c r="B217" s="1">
        <v>2021</v>
      </c>
      <c r="C217" s="1">
        <f>VLOOKUP(A217,[1]Blad1!$A$5:$C$295,2,FALSE)</f>
        <v>169099</v>
      </c>
      <c r="D217" s="2" t="s">
        <v>214</v>
      </c>
      <c r="E217" s="2">
        <v>2021</v>
      </c>
      <c r="F217" s="2">
        <f>VLOOKUP(A217,[1]Blad1!$A$5:$C$295,3,FALSE)</f>
        <v>49220</v>
      </c>
    </row>
    <row r="218" spans="1:6" x14ac:dyDescent="0.3">
      <c r="A218" s="1" t="s">
        <v>215</v>
      </c>
      <c r="B218" s="1">
        <v>2021</v>
      </c>
      <c r="C218" s="1">
        <f>VLOOKUP(A218,[1]Blad1!$A$5:$C$295,2,FALSE)</f>
        <v>52728</v>
      </c>
      <c r="D218" s="2" t="s">
        <v>215</v>
      </c>
      <c r="E218" s="2">
        <v>2021</v>
      </c>
      <c r="F218" s="2">
        <f>VLOOKUP(A218,[1]Blad1!$A$5:$C$295,3,FALSE)</f>
        <v>20727</v>
      </c>
    </row>
    <row r="219" spans="1:6" x14ac:dyDescent="0.3">
      <c r="A219" s="1" t="s">
        <v>216</v>
      </c>
      <c r="B219" s="1">
        <v>2021</v>
      </c>
      <c r="C219" s="1">
        <f>VLOOKUP(A219,[1]Blad1!$A$5:$C$295,2,FALSE)</f>
        <v>398289</v>
      </c>
      <c r="D219" s="2" t="s">
        <v>216</v>
      </c>
      <c r="E219" s="2">
        <v>2021</v>
      </c>
      <c r="F219" s="2">
        <f>VLOOKUP(A219,[1]Blad1!$A$5:$C$295,3,FALSE)</f>
        <v>258534</v>
      </c>
    </row>
    <row r="220" spans="1:6" x14ac:dyDescent="0.3">
      <c r="A220" s="1" t="s">
        <v>217</v>
      </c>
      <c r="B220" s="1">
        <v>2021</v>
      </c>
      <c r="C220" s="1">
        <f>VLOOKUP(A220,[1]Blad1!$A$5:$C$295,2,FALSE)</f>
        <v>104840</v>
      </c>
      <c r="D220" s="2" t="s">
        <v>217</v>
      </c>
      <c r="E220" s="2">
        <v>2021</v>
      </c>
      <c r="F220" s="2">
        <f>VLOOKUP(A220,[1]Blad1!$A$5:$C$295,3,FALSE)</f>
        <v>59403</v>
      </c>
    </row>
    <row r="221" spans="1:6" x14ac:dyDescent="0.3">
      <c r="A221" s="1" t="s">
        <v>218</v>
      </c>
      <c r="B221" s="1">
        <v>2021</v>
      </c>
      <c r="C221" s="1">
        <f>VLOOKUP(A221,[1]Blad1!$A$5:$C$295,2,FALSE)</f>
        <v>46546</v>
      </c>
      <c r="D221" s="2" t="s">
        <v>218</v>
      </c>
      <c r="E221" s="2">
        <v>2021</v>
      </c>
      <c r="F221" s="2">
        <f>VLOOKUP(A221,[1]Blad1!$A$5:$C$295,3,FALSE)</f>
        <v>4667</v>
      </c>
    </row>
    <row r="222" spans="1:6" x14ac:dyDescent="0.3">
      <c r="A222" s="1" t="s">
        <v>219</v>
      </c>
      <c r="B222" s="1">
        <v>2021</v>
      </c>
      <c r="C222" s="1">
        <f>VLOOKUP(A222,[1]Blad1!$A$5:$C$295,2,FALSE)</f>
        <v>83000</v>
      </c>
      <c r="D222" s="2" t="s">
        <v>219</v>
      </c>
      <c r="E222" s="2">
        <v>2021</v>
      </c>
      <c r="F222" s="2">
        <f>VLOOKUP(A222,[1]Blad1!$A$5:$C$295,3,FALSE)</f>
        <v>47266</v>
      </c>
    </row>
    <row r="223" spans="1:6" x14ac:dyDescent="0.3">
      <c r="A223" s="1" t="s">
        <v>220</v>
      </c>
      <c r="B223" s="1">
        <v>2021</v>
      </c>
      <c r="C223" s="1">
        <f>VLOOKUP(A223,[1]Blad1!$A$5:$C$295,2,FALSE)</f>
        <v>65969</v>
      </c>
      <c r="D223" s="2" t="s">
        <v>220</v>
      </c>
      <c r="E223" s="2">
        <v>2021</v>
      </c>
      <c r="F223" s="2">
        <f>VLOOKUP(A223,[1]Blad1!$A$5:$C$295,3,FALSE)</f>
        <v>15232</v>
      </c>
    </row>
    <row r="224" spans="1:6" x14ac:dyDescent="0.3">
      <c r="A224" s="1" t="s">
        <v>221</v>
      </c>
      <c r="B224" s="1">
        <v>2021</v>
      </c>
      <c r="C224" s="1">
        <f>VLOOKUP(A224,[1]Blad1!$A$5:$C$295,2,FALSE)</f>
        <v>122374</v>
      </c>
      <c r="D224" s="2" t="s">
        <v>221</v>
      </c>
      <c r="E224" s="2">
        <v>2021</v>
      </c>
      <c r="F224" s="2">
        <f>VLOOKUP(A224,[1]Blad1!$A$5:$C$295,3,FALSE)</f>
        <v>43302</v>
      </c>
    </row>
    <row r="225" spans="1:6" x14ac:dyDescent="0.3">
      <c r="A225" s="1" t="s">
        <v>222</v>
      </c>
      <c r="B225" s="1">
        <v>2021</v>
      </c>
      <c r="C225" s="1">
        <f>VLOOKUP(A225,[1]Blad1!$A$5:$C$295,2,FALSE)</f>
        <v>136830</v>
      </c>
      <c r="D225" s="2" t="s">
        <v>222</v>
      </c>
      <c r="E225" s="2">
        <v>2021</v>
      </c>
      <c r="F225" s="2">
        <f>VLOOKUP(A225,[1]Blad1!$A$5:$C$295,3,FALSE)</f>
        <v>33748</v>
      </c>
    </row>
    <row r="226" spans="1:6" x14ac:dyDescent="0.3">
      <c r="A226" s="1" t="s">
        <v>223</v>
      </c>
      <c r="B226" s="1">
        <v>2021</v>
      </c>
      <c r="C226" s="1">
        <f>VLOOKUP(A226,[1]Blad1!$A$5:$C$295,2,FALSE)</f>
        <v>89681</v>
      </c>
      <c r="D226" s="2" t="s">
        <v>223</v>
      </c>
      <c r="E226" s="2">
        <v>2021</v>
      </c>
      <c r="F226" s="2">
        <f>VLOOKUP(A226,[1]Blad1!$A$5:$C$295,3,FALSE)</f>
        <v>54650</v>
      </c>
    </row>
    <row r="227" spans="1:6" x14ac:dyDescent="0.3">
      <c r="A227" s="1" t="s">
        <v>224</v>
      </c>
      <c r="B227" s="1">
        <v>2021</v>
      </c>
      <c r="C227" s="1">
        <f>VLOOKUP(A227,[1]Blad1!$A$5:$C$295,2,FALSE)</f>
        <v>486</v>
      </c>
      <c r="D227" s="2" t="s">
        <v>224</v>
      </c>
      <c r="E227" s="2">
        <v>2021</v>
      </c>
      <c r="F227" s="2">
        <f>VLOOKUP(A227,[1]Blad1!$A$5:$C$295,3,FALSE)</f>
        <v>11759</v>
      </c>
    </row>
    <row r="228" spans="1:6" x14ac:dyDescent="0.3">
      <c r="A228" s="1" t="s">
        <v>225</v>
      </c>
      <c r="B228" s="1">
        <v>2021</v>
      </c>
      <c r="C228" s="1">
        <f>VLOOKUP(A228,[1]Blad1!$A$5:$C$295,2,FALSE)</f>
        <v>69424</v>
      </c>
      <c r="D228" s="2" t="s">
        <v>225</v>
      </c>
      <c r="E228" s="2">
        <v>2021</v>
      </c>
      <c r="F228" s="2">
        <f>VLOOKUP(A228,[1]Blad1!$A$5:$C$295,3,FALSE)</f>
        <v>23397</v>
      </c>
    </row>
    <row r="229" spans="1:6" x14ac:dyDescent="0.3">
      <c r="A229" s="1" t="s">
        <v>226</v>
      </c>
      <c r="B229" s="1">
        <v>2021</v>
      </c>
      <c r="C229" s="1">
        <f>VLOOKUP(A229,[1]Blad1!$A$5:$C$295,2,FALSE)</f>
        <v>77593</v>
      </c>
      <c r="D229" s="2" t="s">
        <v>226</v>
      </c>
      <c r="E229" s="2">
        <v>2021</v>
      </c>
      <c r="F229" s="2">
        <f>VLOOKUP(A229,[1]Blad1!$A$5:$C$295,3,FALSE)</f>
        <v>13054</v>
      </c>
    </row>
    <row r="230" spans="1:6" x14ac:dyDescent="0.3">
      <c r="A230" s="1" t="s">
        <v>227</v>
      </c>
      <c r="B230" s="1">
        <v>2021</v>
      </c>
      <c r="C230" s="1">
        <f>VLOOKUP(A230,[1]Blad1!$A$5:$C$295,2,FALSE)</f>
        <v>48592</v>
      </c>
      <c r="D230" s="2" t="s">
        <v>227</v>
      </c>
      <c r="E230" s="2">
        <v>2021</v>
      </c>
      <c r="F230" s="2">
        <f>VLOOKUP(A230,[1]Blad1!$A$5:$C$295,3,FALSE)</f>
        <v>18425</v>
      </c>
    </row>
    <row r="231" spans="1:6" x14ac:dyDescent="0.3">
      <c r="A231" s="1" t="s">
        <v>228</v>
      </c>
      <c r="B231" s="1">
        <v>2021</v>
      </c>
      <c r="C231" s="1">
        <f>VLOOKUP(A231,[1]Blad1!$A$5:$C$295,2,FALSE)</f>
        <v>81453</v>
      </c>
      <c r="D231" s="2" t="s">
        <v>228</v>
      </c>
      <c r="E231" s="2">
        <v>2021</v>
      </c>
      <c r="F231" s="2">
        <f>VLOOKUP(A231,[1]Blad1!$A$5:$C$295,3,FALSE)</f>
        <v>43960</v>
      </c>
    </row>
    <row r="232" spans="1:6" x14ac:dyDescent="0.3">
      <c r="A232" s="1" t="s">
        <v>229</v>
      </c>
      <c r="B232" s="1">
        <v>2021</v>
      </c>
      <c r="C232" s="1">
        <f>VLOOKUP(A232,[1]Blad1!$A$5:$C$295,2,FALSE)</f>
        <v>121301</v>
      </c>
      <c r="D232" s="2" t="s">
        <v>229</v>
      </c>
      <c r="E232" s="2">
        <v>2021</v>
      </c>
      <c r="F232" s="2">
        <f>VLOOKUP(A232,[1]Blad1!$A$5:$C$295,3,FALSE)</f>
        <v>67239</v>
      </c>
    </row>
    <row r="233" spans="1:6" x14ac:dyDescent="0.3">
      <c r="A233" s="1" t="s">
        <v>230</v>
      </c>
      <c r="B233" s="1">
        <v>2021</v>
      </c>
      <c r="C233" s="1">
        <f>VLOOKUP(A233,[1]Blad1!$A$5:$C$295,2,FALSE)</f>
        <v>194423</v>
      </c>
      <c r="D233" s="2" t="s">
        <v>230</v>
      </c>
      <c r="E233" s="2">
        <v>2021</v>
      </c>
      <c r="F233" s="2">
        <f>VLOOKUP(A233,[1]Blad1!$A$5:$C$295,3,FALSE)</f>
        <v>125089</v>
      </c>
    </row>
    <row r="234" spans="1:6" x14ac:dyDescent="0.3">
      <c r="A234" s="1" t="s">
        <v>231</v>
      </c>
      <c r="B234" s="1">
        <v>2021</v>
      </c>
      <c r="C234" s="1">
        <f>VLOOKUP(A234,[1]Blad1!$A$5:$C$295,2,FALSE)</f>
        <v>272667</v>
      </c>
      <c r="D234" s="2" t="s">
        <v>231</v>
      </c>
      <c r="E234" s="2">
        <v>2021</v>
      </c>
      <c r="F234" s="2">
        <f>VLOOKUP(A234,[1]Blad1!$A$5:$C$295,3,FALSE)</f>
        <v>150418</v>
      </c>
    </row>
    <row r="235" spans="1:6" x14ac:dyDescent="0.3">
      <c r="A235" s="1" t="s">
        <v>232</v>
      </c>
      <c r="B235" s="1">
        <v>2021</v>
      </c>
      <c r="C235" s="1">
        <f>VLOOKUP(A235,[1]Blad1!$A$5:$C$295,2,FALSE)</f>
        <v>88656</v>
      </c>
      <c r="D235" s="2" t="s">
        <v>232</v>
      </c>
      <c r="E235" s="2">
        <v>2021</v>
      </c>
      <c r="F235" s="2">
        <f>VLOOKUP(A235,[1]Blad1!$A$5:$C$295,3,FALSE)</f>
        <v>39496</v>
      </c>
    </row>
    <row r="236" spans="1:6" x14ac:dyDescent="0.3">
      <c r="A236" s="1" t="s">
        <v>233</v>
      </c>
      <c r="B236" s="1">
        <v>2021</v>
      </c>
      <c r="C236" s="1">
        <f>VLOOKUP(A236,[1]Blad1!$A$5:$C$295,2,FALSE)</f>
        <v>229815</v>
      </c>
      <c r="D236" s="2" t="s">
        <v>233</v>
      </c>
      <c r="E236" s="2">
        <v>2021</v>
      </c>
      <c r="F236" s="2">
        <f>VLOOKUP(A236,[1]Blad1!$A$5:$C$295,3,FALSE)</f>
        <v>84285</v>
      </c>
    </row>
    <row r="237" spans="1:6" x14ac:dyDescent="0.3">
      <c r="A237" s="1" t="s">
        <v>234</v>
      </c>
      <c r="B237" s="1">
        <v>2021</v>
      </c>
      <c r="C237" s="1">
        <f>VLOOKUP(A237,[1]Blad1!$A$5:$C$295,2,FALSE)</f>
        <v>290886</v>
      </c>
      <c r="D237" s="2" t="s">
        <v>234</v>
      </c>
      <c r="E237" s="2">
        <v>2021</v>
      </c>
      <c r="F237" s="2">
        <f>VLOOKUP(A237,[1]Blad1!$A$5:$C$295,3,FALSE)</f>
        <v>169149</v>
      </c>
    </row>
    <row r="238" spans="1:6" x14ac:dyDescent="0.3">
      <c r="A238" s="1" t="s">
        <v>235</v>
      </c>
      <c r="B238" s="1">
        <v>2021</v>
      </c>
      <c r="C238" s="1">
        <f>VLOOKUP(A238,[1]Blad1!$A$5:$C$295,2,FALSE)</f>
        <v>50878</v>
      </c>
      <c r="D238" s="2" t="s">
        <v>235</v>
      </c>
      <c r="E238" s="2">
        <v>2021</v>
      </c>
      <c r="F238" s="2">
        <f>VLOOKUP(A238,[1]Blad1!$A$5:$C$295,3,FALSE)</f>
        <v>23390</v>
      </c>
    </row>
    <row r="239" spans="1:6" x14ac:dyDescent="0.3">
      <c r="A239" s="1" t="s">
        <v>236</v>
      </c>
      <c r="B239" s="1">
        <v>2021</v>
      </c>
      <c r="C239" s="1">
        <f>VLOOKUP(A239,[1]Blad1!$A$5:$C$295,2,FALSE)</f>
        <v>217524</v>
      </c>
      <c r="D239" s="2" t="s">
        <v>236</v>
      </c>
      <c r="E239" s="2">
        <v>2021</v>
      </c>
      <c r="F239" s="2">
        <f>VLOOKUP(A239,[1]Blad1!$A$5:$C$295,3,FALSE)</f>
        <v>105882</v>
      </c>
    </row>
    <row r="240" spans="1:6" x14ac:dyDescent="0.3">
      <c r="A240" s="1" t="s">
        <v>237</v>
      </c>
      <c r="B240" s="1">
        <v>2021</v>
      </c>
      <c r="C240" s="1">
        <f>VLOOKUP(A240,[1]Blad1!$A$5:$C$295,2,FALSE)</f>
        <v>142603</v>
      </c>
      <c r="D240" s="2" t="s">
        <v>237</v>
      </c>
      <c r="E240" s="2">
        <v>2021</v>
      </c>
      <c r="F240" s="2">
        <f>VLOOKUP(A240,[1]Blad1!$A$5:$C$295,3,FALSE)</f>
        <v>115882</v>
      </c>
    </row>
    <row r="241" spans="1:6" x14ac:dyDescent="0.3">
      <c r="A241" s="1" t="s">
        <v>238</v>
      </c>
      <c r="B241" s="1">
        <v>2021</v>
      </c>
      <c r="C241" s="1">
        <f>VLOOKUP(A241,[1]Blad1!$A$5:$C$295,2,FALSE)</f>
        <v>468875</v>
      </c>
      <c r="D241" s="2" t="s">
        <v>238</v>
      </c>
      <c r="E241" s="2">
        <v>2021</v>
      </c>
      <c r="F241" s="2">
        <f>VLOOKUP(A241,[1]Blad1!$A$5:$C$295,3,FALSE)</f>
        <v>276841</v>
      </c>
    </row>
    <row r="242" spans="1:6" x14ac:dyDescent="0.3">
      <c r="A242" s="1" t="s">
        <v>239</v>
      </c>
      <c r="B242" s="1">
        <v>2021</v>
      </c>
      <c r="C242" s="1">
        <f>VLOOKUP(A242,[1]Blad1!$A$5:$C$295,2,FALSE)</f>
        <v>164475</v>
      </c>
      <c r="D242" s="2" t="s">
        <v>239</v>
      </c>
      <c r="E242" s="2">
        <v>2021</v>
      </c>
      <c r="F242" s="2">
        <f>VLOOKUP(A242,[1]Blad1!$A$5:$C$295,3,FALSE)</f>
        <v>130429</v>
      </c>
    </row>
    <row r="243" spans="1:6" x14ac:dyDescent="0.3">
      <c r="A243" s="1" t="s">
        <v>240</v>
      </c>
      <c r="B243" s="1">
        <v>2021</v>
      </c>
      <c r="C243" s="1">
        <f>VLOOKUP(A243,[1]Blad1!$A$5:$C$295,2,FALSE)</f>
        <v>142634</v>
      </c>
      <c r="D243" s="2" t="s">
        <v>240</v>
      </c>
      <c r="E243" s="2">
        <v>2021</v>
      </c>
      <c r="F243" s="2">
        <f>VLOOKUP(A243,[1]Blad1!$A$5:$C$295,3,FALSE)</f>
        <v>75221</v>
      </c>
    </row>
    <row r="244" spans="1:6" x14ac:dyDescent="0.3">
      <c r="A244" s="1" t="s">
        <v>241</v>
      </c>
      <c r="B244" s="1">
        <v>2021</v>
      </c>
      <c r="C244" s="1">
        <f>VLOOKUP(A244,[1]Blad1!$A$5:$C$295,2,FALSE)</f>
        <v>524405</v>
      </c>
      <c r="D244" s="2" t="s">
        <v>241</v>
      </c>
      <c r="E244" s="2">
        <v>2021</v>
      </c>
      <c r="F244" s="2">
        <f>VLOOKUP(A244,[1]Blad1!$A$5:$C$295,3,FALSE)</f>
        <v>393125</v>
      </c>
    </row>
    <row r="245" spans="1:6" x14ac:dyDescent="0.3">
      <c r="A245" s="1" t="s">
        <v>242</v>
      </c>
      <c r="B245" s="1">
        <v>2021</v>
      </c>
      <c r="C245" s="1">
        <f>VLOOKUP(A245,[1]Blad1!$A$5:$C$295,2,FALSE)</f>
        <v>93398</v>
      </c>
      <c r="D245" s="2" t="s">
        <v>242</v>
      </c>
      <c r="E245" s="2">
        <v>2021</v>
      </c>
      <c r="F245" s="2" t="str">
        <f>VLOOKUP(A245,[1]Blad1!$A$5:$C$295,3,FALSE)</f>
        <v>-</v>
      </c>
    </row>
    <row r="246" spans="1:6" x14ac:dyDescent="0.3">
      <c r="A246" s="1" t="s">
        <v>243</v>
      </c>
      <c r="B246" s="1">
        <v>2021</v>
      </c>
      <c r="C246" s="1">
        <f>VLOOKUP(A246,[1]Blad1!$A$5:$C$295,2,FALSE)</f>
        <v>48406</v>
      </c>
      <c r="D246" s="2" t="s">
        <v>243</v>
      </c>
      <c r="E246" s="2">
        <v>2021</v>
      </c>
      <c r="F246" s="2">
        <f>VLOOKUP(A246,[1]Blad1!$A$5:$C$295,3,FALSE)</f>
        <v>24941</v>
      </c>
    </row>
    <row r="247" spans="1:6" x14ac:dyDescent="0.3">
      <c r="A247" s="1" t="s">
        <v>244</v>
      </c>
      <c r="B247" s="1">
        <v>2021</v>
      </c>
      <c r="C247" s="1">
        <f>VLOOKUP(A247,[1]Blad1!$A$5:$C$295,2,FALSE)</f>
        <v>127705</v>
      </c>
      <c r="D247" s="2" t="s">
        <v>244</v>
      </c>
      <c r="E247" s="2">
        <v>2021</v>
      </c>
      <c r="F247" s="2">
        <f>VLOOKUP(A247,[1]Blad1!$A$5:$C$295,3,FALSE)</f>
        <v>65531</v>
      </c>
    </row>
    <row r="248" spans="1:6" x14ac:dyDescent="0.3">
      <c r="A248" s="1" t="s">
        <v>245</v>
      </c>
      <c r="B248" s="1">
        <v>2021</v>
      </c>
      <c r="C248" s="1">
        <f>VLOOKUP(A248,[1]Blad1!$A$5:$C$295,2,FALSE)</f>
        <v>43467</v>
      </c>
      <c r="D248" s="2" t="s">
        <v>245</v>
      </c>
      <c r="E248" s="2">
        <v>2021</v>
      </c>
      <c r="F248" s="2">
        <f>VLOOKUP(A248,[1]Blad1!$A$5:$C$295,3,FALSE)</f>
        <v>5047</v>
      </c>
    </row>
    <row r="249" spans="1:6" x14ac:dyDescent="0.3">
      <c r="A249" s="1" t="s">
        <v>246</v>
      </c>
      <c r="B249" s="1">
        <v>2021</v>
      </c>
      <c r="C249" s="1">
        <f>VLOOKUP(A249,[1]Blad1!$A$5:$C$295,2,FALSE)</f>
        <v>113609</v>
      </c>
      <c r="D249" s="2" t="s">
        <v>246</v>
      </c>
      <c r="E249" s="2">
        <v>2021</v>
      </c>
      <c r="F249" s="2">
        <f>VLOOKUP(A249,[1]Blad1!$A$5:$C$295,3,FALSE)</f>
        <v>70215</v>
      </c>
    </row>
    <row r="250" spans="1:6" x14ac:dyDescent="0.3">
      <c r="A250" s="1" t="s">
        <v>247</v>
      </c>
      <c r="B250" s="1">
        <v>2021</v>
      </c>
      <c r="C250" s="1">
        <f>VLOOKUP(A250,[1]Blad1!$A$5:$C$295,2,FALSE)</f>
        <v>45207</v>
      </c>
      <c r="D250" s="2" t="s">
        <v>247</v>
      </c>
      <c r="E250" s="2">
        <v>2021</v>
      </c>
      <c r="F250" s="2">
        <f>VLOOKUP(A250,[1]Blad1!$A$5:$C$295,3,FALSE)</f>
        <v>2939</v>
      </c>
    </row>
    <row r="251" spans="1:6" x14ac:dyDescent="0.3">
      <c r="A251" s="1" t="s">
        <v>248</v>
      </c>
      <c r="B251" s="1">
        <v>2021</v>
      </c>
      <c r="C251" s="1">
        <f>VLOOKUP(A251,[1]Blad1!$A$5:$C$295,2,FALSE)</f>
        <v>84810</v>
      </c>
      <c r="D251" s="2" t="s">
        <v>248</v>
      </c>
      <c r="E251" s="2">
        <v>2021</v>
      </c>
      <c r="F251" s="2">
        <f>VLOOKUP(A251,[1]Blad1!$A$5:$C$295,3,FALSE)</f>
        <v>42607</v>
      </c>
    </row>
    <row r="252" spans="1:6" x14ac:dyDescent="0.3">
      <c r="A252" s="1" t="s">
        <v>249</v>
      </c>
      <c r="B252" s="1">
        <v>2021</v>
      </c>
      <c r="C252" s="1">
        <f>VLOOKUP(A252,[1]Blad1!$A$5:$C$295,2,FALSE)</f>
        <v>200629</v>
      </c>
      <c r="D252" s="2" t="s">
        <v>249</v>
      </c>
      <c r="E252" s="2">
        <v>2021</v>
      </c>
      <c r="F252" s="2">
        <f>VLOOKUP(A252,[1]Blad1!$A$5:$C$295,3,FALSE)</f>
        <v>159379</v>
      </c>
    </row>
    <row r="253" spans="1:6" x14ac:dyDescent="0.3">
      <c r="A253" s="1" t="s">
        <v>250</v>
      </c>
      <c r="B253" s="1">
        <v>2021</v>
      </c>
      <c r="C253" s="1">
        <f>VLOOKUP(A253,[1]Blad1!$A$5:$C$295,2,FALSE)</f>
        <v>32768</v>
      </c>
      <c r="D253" s="2" t="s">
        <v>250</v>
      </c>
      <c r="E253" s="2">
        <v>2021</v>
      </c>
      <c r="F253" s="2">
        <f>VLOOKUP(A253,[1]Blad1!$A$5:$C$295,3,FALSE)</f>
        <v>10989</v>
      </c>
    </row>
    <row r="254" spans="1:6" x14ac:dyDescent="0.3">
      <c r="A254" s="1" t="s">
        <v>251</v>
      </c>
      <c r="B254" s="1">
        <v>2021</v>
      </c>
      <c r="C254" s="1">
        <f>VLOOKUP(A254,[1]Blad1!$A$5:$C$295,2,FALSE)</f>
        <v>131830</v>
      </c>
      <c r="D254" s="2" t="s">
        <v>251</v>
      </c>
      <c r="E254" s="2">
        <v>2021</v>
      </c>
      <c r="F254" s="2">
        <f>VLOOKUP(A254,[1]Blad1!$A$5:$C$295,3,FALSE)</f>
        <v>117302</v>
      </c>
    </row>
    <row r="255" spans="1:6" x14ac:dyDescent="0.3">
      <c r="A255" s="1" t="s">
        <v>252</v>
      </c>
      <c r="B255" s="1">
        <v>2021</v>
      </c>
      <c r="C255" s="1">
        <f>VLOOKUP(A255,[1]Blad1!$A$5:$C$295,2,FALSE)</f>
        <v>191647</v>
      </c>
      <c r="D255" s="2" t="s">
        <v>252</v>
      </c>
      <c r="E255" s="2">
        <v>2021</v>
      </c>
      <c r="F255" s="2">
        <f>VLOOKUP(A255,[1]Blad1!$A$5:$C$295,3,FALSE)</f>
        <v>83661</v>
      </c>
    </row>
    <row r="256" spans="1:6" x14ac:dyDescent="0.3">
      <c r="A256" s="1" t="s">
        <v>253</v>
      </c>
      <c r="B256" s="1">
        <v>2021</v>
      </c>
      <c r="C256" s="1">
        <f>VLOOKUP(A256,[1]Blad1!$A$5:$C$295,2,FALSE)</f>
        <v>44310</v>
      </c>
      <c r="D256" s="2" t="s">
        <v>253</v>
      </c>
      <c r="E256" s="2">
        <v>2021</v>
      </c>
      <c r="F256" s="2" t="str">
        <f>VLOOKUP(A256,[1]Blad1!$A$5:$C$295,3,FALSE)</f>
        <v>-</v>
      </c>
    </row>
    <row r="257" spans="1:6" x14ac:dyDescent="0.3">
      <c r="A257" s="1" t="s">
        <v>254</v>
      </c>
      <c r="B257" s="1">
        <v>2021</v>
      </c>
      <c r="C257" s="1">
        <f>VLOOKUP(A257,[1]Blad1!$A$5:$C$295,2,FALSE)</f>
        <v>126487</v>
      </c>
      <c r="D257" s="2" t="s">
        <v>254</v>
      </c>
      <c r="E257" s="2">
        <v>2021</v>
      </c>
      <c r="F257" s="2">
        <f>VLOOKUP(A257,[1]Blad1!$A$5:$C$295,3,FALSE)</f>
        <v>39729</v>
      </c>
    </row>
    <row r="258" spans="1:6" x14ac:dyDescent="0.3">
      <c r="A258" s="1" t="s">
        <v>255</v>
      </c>
      <c r="B258" s="1">
        <v>2021</v>
      </c>
      <c r="C258" s="1">
        <f>VLOOKUP(A258,[1]Blad1!$A$5:$C$295,2,FALSE)</f>
        <v>42055</v>
      </c>
      <c r="D258" s="2" t="s">
        <v>255</v>
      </c>
      <c r="E258" s="2">
        <v>2021</v>
      </c>
      <c r="F258" s="2">
        <f>VLOOKUP(A258,[1]Blad1!$A$5:$C$295,3,FALSE)</f>
        <v>3959</v>
      </c>
    </row>
    <row r="259" spans="1:6" x14ac:dyDescent="0.3">
      <c r="A259" s="1" t="s">
        <v>256</v>
      </c>
      <c r="B259" s="1">
        <v>2021</v>
      </c>
      <c r="C259" s="1">
        <f>VLOOKUP(A259,[1]Blad1!$A$5:$C$295,2,FALSE)</f>
        <v>54454</v>
      </c>
      <c r="D259" s="2" t="s">
        <v>256</v>
      </c>
      <c r="E259" s="2">
        <v>2021</v>
      </c>
      <c r="F259" s="2">
        <f>VLOOKUP(A259,[1]Blad1!$A$5:$C$295,3,FALSE)</f>
        <v>8569</v>
      </c>
    </row>
    <row r="260" spans="1:6" x14ac:dyDescent="0.3">
      <c r="A260" s="1" t="s">
        <v>257</v>
      </c>
      <c r="B260" s="1">
        <v>2021</v>
      </c>
      <c r="C260" s="1">
        <f>VLOOKUP(A260,[1]Blad1!$A$5:$C$295,2,FALSE)</f>
        <v>40009</v>
      </c>
      <c r="D260" s="2" t="s">
        <v>257</v>
      </c>
      <c r="E260" s="2">
        <v>2021</v>
      </c>
      <c r="F260" s="2">
        <f>VLOOKUP(A260,[1]Blad1!$A$5:$C$295,3,FALSE)</f>
        <v>19801</v>
      </c>
    </row>
    <row r="261" spans="1:6" x14ac:dyDescent="0.3">
      <c r="A261" s="1" t="s">
        <v>258</v>
      </c>
      <c r="B261" s="1">
        <v>2021</v>
      </c>
      <c r="C261" s="1">
        <f>VLOOKUP(A261,[1]Blad1!$A$5:$C$295,2,FALSE)</f>
        <v>174595</v>
      </c>
      <c r="D261" s="2" t="s">
        <v>258</v>
      </c>
      <c r="E261" s="2">
        <v>2021</v>
      </c>
      <c r="F261" s="2">
        <f>VLOOKUP(A261,[1]Blad1!$A$5:$C$295,3,FALSE)</f>
        <v>122861</v>
      </c>
    </row>
    <row r="262" spans="1:6" x14ac:dyDescent="0.3">
      <c r="A262" s="1" t="s">
        <v>259</v>
      </c>
      <c r="B262" s="1">
        <v>2021</v>
      </c>
      <c r="C262" s="1">
        <f>VLOOKUP(A262,[1]Blad1!$A$5:$C$295,2,FALSE)</f>
        <v>50090</v>
      </c>
      <c r="D262" s="2" t="s">
        <v>259</v>
      </c>
      <c r="E262" s="2">
        <v>2021</v>
      </c>
      <c r="F262" s="2">
        <f>VLOOKUP(A262,[1]Blad1!$A$5:$C$295,3,FALSE)</f>
        <v>17809</v>
      </c>
    </row>
    <row r="263" spans="1:6" x14ac:dyDescent="0.3">
      <c r="A263" s="1" t="s">
        <v>260</v>
      </c>
      <c r="B263" s="1">
        <v>2021</v>
      </c>
      <c r="C263" s="1">
        <f>VLOOKUP(A263,[1]Blad1!$A$5:$C$295,2,FALSE)</f>
        <v>43736</v>
      </c>
      <c r="D263" s="2" t="s">
        <v>260</v>
      </c>
      <c r="E263" s="2">
        <v>2021</v>
      </c>
      <c r="F263" s="2">
        <f>VLOOKUP(A263,[1]Blad1!$A$5:$C$295,3,FALSE)</f>
        <v>50447</v>
      </c>
    </row>
    <row r="264" spans="1:6" x14ac:dyDescent="0.3">
      <c r="A264" s="1" t="s">
        <v>261</v>
      </c>
      <c r="B264" s="1">
        <v>2021</v>
      </c>
      <c r="C264" s="1">
        <f>VLOOKUP(A264,[1]Blad1!$A$5:$C$295,2,FALSE)</f>
        <v>126642</v>
      </c>
      <c r="D264" s="2" t="s">
        <v>261</v>
      </c>
      <c r="E264" s="2">
        <v>2021</v>
      </c>
      <c r="F264" s="2">
        <f>VLOOKUP(A264,[1]Blad1!$A$5:$C$295,3,FALSE)</f>
        <v>125337</v>
      </c>
    </row>
    <row r="265" spans="1:6" x14ac:dyDescent="0.3">
      <c r="A265" s="1" t="s">
        <v>262</v>
      </c>
      <c r="B265" s="1">
        <v>2021</v>
      </c>
      <c r="C265" s="1">
        <f>VLOOKUP(A265,[1]Blad1!$A$5:$C$295,2,FALSE)</f>
        <v>282698</v>
      </c>
      <c r="D265" s="2" t="s">
        <v>262</v>
      </c>
      <c r="E265" s="2">
        <v>2021</v>
      </c>
      <c r="F265" s="2">
        <f>VLOOKUP(A265,[1]Blad1!$A$5:$C$295,3,FALSE)</f>
        <v>99652</v>
      </c>
    </row>
    <row r="266" spans="1:6" x14ac:dyDescent="0.3">
      <c r="A266" s="1" t="s">
        <v>263</v>
      </c>
      <c r="B266" s="1">
        <v>2021</v>
      </c>
      <c r="C266" s="1">
        <f>VLOOKUP(A266,[1]Blad1!$A$5:$C$295,2,FALSE)</f>
        <v>538033</v>
      </c>
      <c r="D266" s="2" t="s">
        <v>263</v>
      </c>
      <c r="E266" s="2">
        <v>2021</v>
      </c>
      <c r="F266" s="2">
        <f>VLOOKUP(A266,[1]Blad1!$A$5:$C$295,3,FALSE)</f>
        <v>398661</v>
      </c>
    </row>
    <row r="267" spans="1:6" x14ac:dyDescent="0.3">
      <c r="A267" s="1" t="s">
        <v>264</v>
      </c>
      <c r="B267" s="1">
        <v>2021</v>
      </c>
      <c r="C267" s="1">
        <f>VLOOKUP(A267,[1]Blad1!$A$5:$C$295,2,FALSE)</f>
        <v>440659</v>
      </c>
      <c r="D267" s="2" t="s">
        <v>264</v>
      </c>
      <c r="E267" s="2">
        <v>2021</v>
      </c>
      <c r="F267" s="2">
        <f>VLOOKUP(A267,[1]Blad1!$A$5:$C$295,3,FALSE)</f>
        <v>236493</v>
      </c>
    </row>
    <row r="268" spans="1:6" x14ac:dyDescent="0.3">
      <c r="A268" s="1" t="s">
        <v>265</v>
      </c>
      <c r="B268" s="1">
        <v>2021</v>
      </c>
      <c r="C268" s="1">
        <f>VLOOKUP(A268,[1]Blad1!$A$5:$C$295,2,FALSE)</f>
        <v>22387</v>
      </c>
      <c r="D268" s="2" t="s">
        <v>265</v>
      </c>
      <c r="E268" s="2">
        <v>2021</v>
      </c>
      <c r="F268" s="2">
        <f>VLOOKUP(A268,[1]Blad1!$A$5:$C$295,3,FALSE)</f>
        <v>5050</v>
      </c>
    </row>
    <row r="269" spans="1:6" x14ac:dyDescent="0.3">
      <c r="A269" s="1" t="s">
        <v>266</v>
      </c>
      <c r="B269" s="1">
        <v>2021</v>
      </c>
      <c r="C269" s="1">
        <f>VLOOKUP(A269,[1]Blad1!$A$5:$C$295,2,FALSE)</f>
        <v>190892</v>
      </c>
      <c r="D269" s="2" t="s">
        <v>266</v>
      </c>
      <c r="E269" s="2">
        <v>2021</v>
      </c>
      <c r="F269" s="2">
        <f>VLOOKUP(A269,[1]Blad1!$A$5:$C$295,3,FALSE)</f>
        <v>97768</v>
      </c>
    </row>
    <row r="270" spans="1:6" x14ac:dyDescent="0.3">
      <c r="A270" s="1" t="s">
        <v>267</v>
      </c>
      <c r="B270" s="1">
        <v>2021</v>
      </c>
      <c r="C270" s="1">
        <f>VLOOKUP(A270,[1]Blad1!$A$5:$C$295,2,FALSE)</f>
        <v>96076</v>
      </c>
      <c r="D270" s="2" t="s">
        <v>267</v>
      </c>
      <c r="E270" s="2">
        <v>2021</v>
      </c>
      <c r="F270" s="2">
        <f>VLOOKUP(A270,[1]Blad1!$A$5:$C$295,3,FALSE)</f>
        <v>30140</v>
      </c>
    </row>
    <row r="271" spans="1:6" x14ac:dyDescent="0.3">
      <c r="A271" s="1" t="s">
        <v>268</v>
      </c>
      <c r="B271" s="1">
        <v>2021</v>
      </c>
      <c r="C271" s="1">
        <f>VLOOKUP(A271,[1]Blad1!$A$5:$C$295,2,FALSE)</f>
        <v>41253</v>
      </c>
      <c r="D271" s="2" t="s">
        <v>268</v>
      </c>
      <c r="E271" s="2">
        <v>2021</v>
      </c>
      <c r="F271" s="2">
        <f>VLOOKUP(A271,[1]Blad1!$A$5:$C$295,3,FALSE)</f>
        <v>1337</v>
      </c>
    </row>
    <row r="272" spans="1:6" x14ac:dyDescent="0.3">
      <c r="A272" s="1" t="s">
        <v>269</v>
      </c>
      <c r="B272" s="1">
        <v>2021</v>
      </c>
      <c r="C272" s="1">
        <f>VLOOKUP(A272,[1]Blad1!$A$5:$C$295,2,FALSE)</f>
        <v>35379</v>
      </c>
      <c r="D272" s="2" t="s">
        <v>269</v>
      </c>
      <c r="E272" s="2">
        <v>2021</v>
      </c>
      <c r="F272" s="2">
        <f>VLOOKUP(A272,[1]Blad1!$A$5:$C$295,3,FALSE)</f>
        <v>1499</v>
      </c>
    </row>
    <row r="273" spans="1:6" x14ac:dyDescent="0.3">
      <c r="A273" s="1" t="s">
        <v>270</v>
      </c>
      <c r="B273" s="1">
        <v>2021</v>
      </c>
      <c r="C273" s="1">
        <f>VLOOKUP(A273,[1]Blad1!$A$5:$C$295,2,FALSE)</f>
        <v>48927</v>
      </c>
      <c r="D273" s="2" t="s">
        <v>270</v>
      </c>
      <c r="E273" s="2">
        <v>2021</v>
      </c>
      <c r="F273" s="2">
        <f>VLOOKUP(A273,[1]Blad1!$A$5:$C$295,3,FALSE)</f>
        <v>19606</v>
      </c>
    </row>
    <row r="274" spans="1:6" x14ac:dyDescent="0.3">
      <c r="A274" s="1" t="s">
        <v>271</v>
      </c>
      <c r="B274" s="1">
        <v>2021</v>
      </c>
      <c r="C274" s="1">
        <f>VLOOKUP(A274,[1]Blad1!$A$5:$C$295,2,FALSE)</f>
        <v>32014</v>
      </c>
      <c r="D274" s="2" t="s">
        <v>271</v>
      </c>
      <c r="E274" s="2">
        <v>2021</v>
      </c>
      <c r="F274" s="2">
        <f>VLOOKUP(A274,[1]Blad1!$A$5:$C$295,3,FALSE)</f>
        <v>1062</v>
      </c>
    </row>
    <row r="275" spans="1:6" x14ac:dyDescent="0.3">
      <c r="A275" s="1" t="s">
        <v>272</v>
      </c>
      <c r="B275" s="1">
        <v>2021</v>
      </c>
      <c r="C275" s="1">
        <f>VLOOKUP(A275,[1]Blad1!$A$5:$C$295,2,FALSE)</f>
        <v>117359</v>
      </c>
      <c r="D275" s="2" t="s">
        <v>272</v>
      </c>
      <c r="E275" s="2">
        <v>2021</v>
      </c>
      <c r="F275" s="2">
        <f>VLOOKUP(A275,[1]Blad1!$A$5:$C$295,3,FALSE)</f>
        <v>44036</v>
      </c>
    </row>
    <row r="276" spans="1:6" x14ac:dyDescent="0.3">
      <c r="A276" s="1" t="s">
        <v>273</v>
      </c>
      <c r="B276" s="1">
        <v>2021</v>
      </c>
      <c r="C276" s="1">
        <f>VLOOKUP(A276,[1]Blad1!$A$5:$C$295,2,FALSE)</f>
        <v>78841</v>
      </c>
      <c r="D276" s="2" t="s">
        <v>273</v>
      </c>
      <c r="E276" s="2">
        <v>2021</v>
      </c>
      <c r="F276" s="2">
        <f>VLOOKUP(A276,[1]Blad1!$A$5:$C$295,3,FALSE)</f>
        <v>31785</v>
      </c>
    </row>
    <row r="277" spans="1:6" x14ac:dyDescent="0.3">
      <c r="A277" s="1" t="s">
        <v>274</v>
      </c>
      <c r="B277" s="1">
        <v>2021</v>
      </c>
      <c r="C277" s="1">
        <f>VLOOKUP(A277,[1]Blad1!$A$5:$C$295,2,FALSE)</f>
        <v>127728</v>
      </c>
      <c r="D277" s="2" t="s">
        <v>274</v>
      </c>
      <c r="E277" s="2">
        <v>2021</v>
      </c>
      <c r="F277" s="2">
        <f>VLOOKUP(A277,[1]Blad1!$A$5:$C$295,3,FALSE)</f>
        <v>49341</v>
      </c>
    </row>
    <row r="278" spans="1:6" x14ac:dyDescent="0.3">
      <c r="A278" s="1" t="s">
        <v>275</v>
      </c>
      <c r="B278" s="1">
        <v>2021</v>
      </c>
      <c r="C278" s="1">
        <f>VLOOKUP(A278,[1]Blad1!$A$5:$C$295,2,FALSE)</f>
        <v>68945</v>
      </c>
      <c r="D278" s="2" t="s">
        <v>275</v>
      </c>
      <c r="E278" s="2">
        <v>2021</v>
      </c>
      <c r="F278" s="2" t="str">
        <f>VLOOKUP(A278,[1]Blad1!$A$5:$C$295,3,FALSE)</f>
        <v>-</v>
      </c>
    </row>
    <row r="279" spans="1:6" x14ac:dyDescent="0.3">
      <c r="A279" s="1" t="s">
        <v>276</v>
      </c>
      <c r="B279" s="1">
        <v>2021</v>
      </c>
      <c r="C279" s="1">
        <f>VLOOKUP(A279,[1]Blad1!$A$5:$C$295,2,FALSE)</f>
        <v>27904</v>
      </c>
      <c r="D279" s="2" t="s">
        <v>276</v>
      </c>
      <c r="E279" s="2">
        <v>2021</v>
      </c>
      <c r="F279" s="2">
        <f>VLOOKUP(A279,[1]Blad1!$A$5:$C$295,3,FALSE)</f>
        <v>501</v>
      </c>
    </row>
    <row r="280" spans="1:6" x14ac:dyDescent="0.3">
      <c r="A280" s="1" t="s">
        <v>277</v>
      </c>
      <c r="B280" s="1">
        <v>2021</v>
      </c>
      <c r="C280" s="1">
        <f>VLOOKUP(A280,[1]Blad1!$A$5:$C$295,2,FALSE)</f>
        <v>68642</v>
      </c>
      <c r="D280" s="2" t="s">
        <v>277</v>
      </c>
      <c r="E280" s="2">
        <v>2021</v>
      </c>
      <c r="F280" s="2">
        <f>VLOOKUP(A280,[1]Blad1!$A$5:$C$295,3,FALSE)</f>
        <v>12347</v>
      </c>
    </row>
    <row r="281" spans="1:6" x14ac:dyDescent="0.3">
      <c r="A281" s="1" t="s">
        <v>278</v>
      </c>
      <c r="B281" s="1">
        <v>2021</v>
      </c>
      <c r="C281" s="1">
        <f>VLOOKUP(A281,[1]Blad1!$A$5:$C$295,2,FALSE)</f>
        <v>235511</v>
      </c>
      <c r="D281" s="2" t="s">
        <v>278</v>
      </c>
      <c r="E281" s="2">
        <v>2021</v>
      </c>
      <c r="F281" s="2">
        <f>VLOOKUP(A281,[1]Blad1!$A$5:$C$295,3,FALSE)</f>
        <v>139794</v>
      </c>
    </row>
    <row r="282" spans="1:6" x14ac:dyDescent="0.3">
      <c r="A282" s="1" t="s">
        <v>279</v>
      </c>
      <c r="B282" s="1">
        <v>2021</v>
      </c>
      <c r="C282" s="1">
        <f>VLOOKUP(A282,[1]Blad1!$A$5:$C$295,2,FALSE)</f>
        <v>87247</v>
      </c>
      <c r="D282" s="2" t="s">
        <v>279</v>
      </c>
      <c r="E282" s="2">
        <v>2021</v>
      </c>
      <c r="F282" s="2">
        <f>VLOOKUP(A282,[1]Blad1!$A$5:$C$295,3,FALSE)</f>
        <v>19245</v>
      </c>
    </row>
    <row r="283" spans="1:6" x14ac:dyDescent="0.3">
      <c r="A283" s="1" t="s">
        <v>280</v>
      </c>
      <c r="B283" s="1">
        <v>2021</v>
      </c>
      <c r="C283" s="1">
        <f>VLOOKUP(A283,[1]Blad1!$A$5:$C$295,2,FALSE)</f>
        <v>38091</v>
      </c>
      <c r="D283" s="2" t="s">
        <v>280</v>
      </c>
      <c r="E283" s="2">
        <v>2021</v>
      </c>
      <c r="F283" s="2">
        <f>VLOOKUP(A283,[1]Blad1!$A$5:$C$295,3,FALSE)</f>
        <v>11310</v>
      </c>
    </row>
    <row r="284" spans="1:6" x14ac:dyDescent="0.3">
      <c r="A284" s="1" t="s">
        <v>281</v>
      </c>
      <c r="B284" s="1">
        <v>2021</v>
      </c>
      <c r="C284" s="1">
        <f>VLOOKUP(A284,[1]Blad1!$A$5:$C$295,2,FALSE)</f>
        <v>458518</v>
      </c>
      <c r="D284" s="2" t="s">
        <v>281</v>
      </c>
      <c r="E284" s="2">
        <v>2021</v>
      </c>
      <c r="F284" s="2">
        <f>VLOOKUP(A284,[1]Blad1!$A$5:$C$295,3,FALSE)</f>
        <v>336410</v>
      </c>
    </row>
    <row r="285" spans="1:6" x14ac:dyDescent="0.3">
      <c r="A285" s="1" t="s">
        <v>282</v>
      </c>
      <c r="B285" s="1">
        <v>2021</v>
      </c>
      <c r="C285" s="1">
        <f>VLOOKUP(A285,[1]Blad1!$A$5:$C$295,2,FALSE)</f>
        <v>76877</v>
      </c>
      <c r="D285" s="2" t="s">
        <v>282</v>
      </c>
      <c r="E285" s="2">
        <v>2021</v>
      </c>
      <c r="F285" s="2">
        <f>VLOOKUP(A285,[1]Blad1!$A$5:$C$295,3,FALSE)</f>
        <v>48663</v>
      </c>
    </row>
    <row r="286" spans="1:6" x14ac:dyDescent="0.3">
      <c r="A286" s="1" t="s">
        <v>283</v>
      </c>
      <c r="B286" s="1">
        <v>2021</v>
      </c>
      <c r="C286" s="1">
        <f>VLOOKUP(A286,[1]Blad1!$A$5:$C$295,2,FALSE)</f>
        <v>366047</v>
      </c>
      <c r="D286" s="2" t="s">
        <v>283</v>
      </c>
      <c r="E286" s="2">
        <v>2021</v>
      </c>
      <c r="F286" s="2">
        <f>VLOOKUP(A286,[1]Blad1!$A$5:$C$295,3,FALSE)</f>
        <v>81643</v>
      </c>
    </row>
    <row r="287" spans="1:6" x14ac:dyDescent="0.3">
      <c r="A287" s="1" t="s">
        <v>284</v>
      </c>
      <c r="B287" s="1">
        <v>2021</v>
      </c>
      <c r="C287" s="1">
        <f>VLOOKUP(A287,[1]Blad1!$A$5:$C$295,2,FALSE)</f>
        <v>309627</v>
      </c>
      <c r="D287" s="2" t="s">
        <v>284</v>
      </c>
      <c r="E287" s="2">
        <v>2021</v>
      </c>
      <c r="F287" s="2">
        <f>VLOOKUP(A287,[1]Blad1!$A$5:$C$295,3,FALSE)</f>
        <v>164833</v>
      </c>
    </row>
    <row r="288" spans="1:6" x14ac:dyDescent="0.3">
      <c r="A288" s="1" t="s">
        <v>285</v>
      </c>
      <c r="B288" s="1">
        <v>2021</v>
      </c>
      <c r="C288" s="1">
        <f>VLOOKUP(A288,[1]Blad1!$A$5:$C$295,2,FALSE)</f>
        <v>86067</v>
      </c>
      <c r="D288" s="2" t="s">
        <v>285</v>
      </c>
      <c r="E288" s="2">
        <v>2021</v>
      </c>
      <c r="F288" s="2">
        <f>VLOOKUP(A288,[1]Blad1!$A$5:$C$295,3,FALSE)</f>
        <v>80687</v>
      </c>
    </row>
    <row r="289" spans="1:6" x14ac:dyDescent="0.3">
      <c r="A289" s="1" t="s">
        <v>286</v>
      </c>
      <c r="B289" s="1">
        <v>2021</v>
      </c>
      <c r="C289" s="1">
        <f>VLOOKUP(A289,[1]Blad1!$A$5:$C$295,2,FALSE)</f>
        <v>133604</v>
      </c>
      <c r="D289" s="2" t="s">
        <v>286</v>
      </c>
      <c r="E289" s="2">
        <v>2021</v>
      </c>
      <c r="F289" s="2">
        <f>VLOOKUP(A289,[1]Blad1!$A$5:$C$295,3,FALSE)</f>
        <v>624</v>
      </c>
    </row>
    <row r="290" spans="1:6" x14ac:dyDescent="0.3">
      <c r="A290" s="1" t="s">
        <v>315</v>
      </c>
      <c r="B290" s="1">
        <v>2021</v>
      </c>
      <c r="C290" s="1">
        <f>VLOOKUP(A290,[1]Blad1!$A$5:$C$295,2,FALSE)</f>
        <v>118881</v>
      </c>
      <c r="D290" s="2" t="s">
        <v>315</v>
      </c>
      <c r="E290" s="2">
        <v>2021</v>
      </c>
      <c r="F290" s="2">
        <f>VLOOKUP(A290,[1]Blad1!$A$5:$C$295,3,FALSE)</f>
        <v>32661</v>
      </c>
    </row>
    <row r="291" spans="1:6" x14ac:dyDescent="0.3">
      <c r="A291" s="1" t="s">
        <v>288</v>
      </c>
      <c r="B291" s="1">
        <v>2021</v>
      </c>
      <c r="C291" s="1">
        <f>VLOOKUP(A291,[1]Blad1!$A$5:$C$295,2,FALSE)</f>
        <v>17209</v>
      </c>
      <c r="D291" s="2" t="s">
        <v>288</v>
      </c>
      <c r="E291" s="2">
        <v>2021</v>
      </c>
      <c r="F291" s="2">
        <f>VLOOKUP(A291,[1]Blad1!$A$5:$C$295,3,FALSE)</f>
        <v>2535</v>
      </c>
    </row>
    <row r="292" spans="1:6" x14ac:dyDescent="0.3">
      <c r="A292" s="1" t="s">
        <v>289</v>
      </c>
      <c r="B292" s="1">
        <v>2021</v>
      </c>
      <c r="C292" s="1">
        <f>VLOOKUP(A292,[1]Blad1!$A$5:$C$295,2,FALSE)</f>
        <v>27596</v>
      </c>
      <c r="D292" s="2" t="s">
        <v>289</v>
      </c>
      <c r="E292" s="2">
        <v>2021</v>
      </c>
      <c r="F292" s="2">
        <f>VLOOKUP(A292,[1]Blad1!$A$5:$C$295,3,FALSE)</f>
        <v>5604</v>
      </c>
    </row>
  </sheetData>
  <mergeCells count="2">
    <mergeCell ref="A1:C1"/>
    <mergeCell ref="D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90"/>
  <sheetViews>
    <sheetView topLeftCell="A219" workbookViewId="0">
      <selection activeCell="B17" sqref="B17"/>
    </sheetView>
  </sheetViews>
  <sheetFormatPr defaultRowHeight="14.4" x14ac:dyDescent="0.3"/>
  <sheetData>
    <row r="1" spans="1:1" x14ac:dyDescent="0.3">
      <c r="A1" t="s">
        <v>0</v>
      </c>
    </row>
    <row r="2" spans="1:1" x14ac:dyDescent="0.3">
      <c r="A2" t="s">
        <v>1</v>
      </c>
    </row>
    <row r="3" spans="1:1" x14ac:dyDescent="0.3">
      <c r="A3" t="s">
        <v>2</v>
      </c>
    </row>
    <row r="4" spans="1:1" x14ac:dyDescent="0.3">
      <c r="A4" t="s">
        <v>3</v>
      </c>
    </row>
    <row r="5" spans="1:1" x14ac:dyDescent="0.3">
      <c r="A5" t="s">
        <v>4</v>
      </c>
    </row>
    <row r="6" spans="1:1" x14ac:dyDescent="0.3">
      <c r="A6" t="s">
        <v>5</v>
      </c>
    </row>
    <row r="7" spans="1:1" x14ac:dyDescent="0.3">
      <c r="A7" t="s">
        <v>6</v>
      </c>
    </row>
    <row r="8" spans="1:1" x14ac:dyDescent="0.3">
      <c r="A8" t="s">
        <v>7</v>
      </c>
    </row>
    <row r="9" spans="1:1" x14ac:dyDescent="0.3">
      <c r="A9" t="s">
        <v>8</v>
      </c>
    </row>
    <row r="10" spans="1:1" x14ac:dyDescent="0.3">
      <c r="A10" t="s">
        <v>9</v>
      </c>
    </row>
    <row r="11" spans="1:1" x14ac:dyDescent="0.3">
      <c r="A11" t="s">
        <v>10</v>
      </c>
    </row>
    <row r="12" spans="1:1" x14ac:dyDescent="0.3">
      <c r="A12" t="s">
        <v>11</v>
      </c>
    </row>
    <row r="13" spans="1:1" x14ac:dyDescent="0.3">
      <c r="A13" t="s">
        <v>12</v>
      </c>
    </row>
    <row r="14" spans="1:1" x14ac:dyDescent="0.3">
      <c r="A14" t="s">
        <v>13</v>
      </c>
    </row>
    <row r="15" spans="1:1" x14ac:dyDescent="0.3">
      <c r="A15" t="s">
        <v>14</v>
      </c>
    </row>
    <row r="16" spans="1:1" x14ac:dyDescent="0.3">
      <c r="A16" t="s">
        <v>15</v>
      </c>
    </row>
    <row r="17" spans="1:1" x14ac:dyDescent="0.3">
      <c r="A17" t="s">
        <v>16</v>
      </c>
    </row>
    <row r="18" spans="1:1" x14ac:dyDescent="0.3">
      <c r="A18" t="s">
        <v>17</v>
      </c>
    </row>
    <row r="19" spans="1:1" x14ac:dyDescent="0.3">
      <c r="A19" t="s">
        <v>18</v>
      </c>
    </row>
    <row r="20" spans="1:1" x14ac:dyDescent="0.3">
      <c r="A20" t="s">
        <v>19</v>
      </c>
    </row>
    <row r="21" spans="1:1" x14ac:dyDescent="0.3">
      <c r="A21" t="s">
        <v>20</v>
      </c>
    </row>
    <row r="22" spans="1:1" x14ac:dyDescent="0.3">
      <c r="A22" t="s">
        <v>21</v>
      </c>
    </row>
    <row r="23" spans="1:1" x14ac:dyDescent="0.3">
      <c r="A23" t="s">
        <v>22</v>
      </c>
    </row>
    <row r="24" spans="1:1" x14ac:dyDescent="0.3">
      <c r="A24" t="s">
        <v>23</v>
      </c>
    </row>
    <row r="25" spans="1:1" x14ac:dyDescent="0.3">
      <c r="A25" t="s">
        <v>24</v>
      </c>
    </row>
    <row r="26" spans="1:1" x14ac:dyDescent="0.3">
      <c r="A26" t="s">
        <v>25</v>
      </c>
    </row>
    <row r="27" spans="1:1" x14ac:dyDescent="0.3">
      <c r="A27" t="s">
        <v>26</v>
      </c>
    </row>
    <row r="28" spans="1:1" x14ac:dyDescent="0.3">
      <c r="A28" t="s">
        <v>27</v>
      </c>
    </row>
    <row r="29" spans="1:1" x14ac:dyDescent="0.3">
      <c r="A29" t="s">
        <v>28</v>
      </c>
    </row>
    <row r="30" spans="1:1" x14ac:dyDescent="0.3">
      <c r="A30" t="s">
        <v>29</v>
      </c>
    </row>
    <row r="31" spans="1:1" x14ac:dyDescent="0.3">
      <c r="A31" t="s">
        <v>30</v>
      </c>
    </row>
    <row r="32" spans="1:1" x14ac:dyDescent="0.3">
      <c r="A32" t="s">
        <v>31</v>
      </c>
    </row>
    <row r="33" spans="1:1" x14ac:dyDescent="0.3">
      <c r="A33" t="s">
        <v>32</v>
      </c>
    </row>
    <row r="34" spans="1:1" x14ac:dyDescent="0.3">
      <c r="A34" t="s">
        <v>33</v>
      </c>
    </row>
    <row r="35" spans="1:1" x14ac:dyDescent="0.3">
      <c r="A35" t="s">
        <v>34</v>
      </c>
    </row>
    <row r="36" spans="1:1" x14ac:dyDescent="0.3">
      <c r="A36" t="s">
        <v>35</v>
      </c>
    </row>
    <row r="37" spans="1:1" x14ac:dyDescent="0.3">
      <c r="A37" t="s">
        <v>36</v>
      </c>
    </row>
    <row r="38" spans="1:1" x14ac:dyDescent="0.3">
      <c r="A38" t="s">
        <v>37</v>
      </c>
    </row>
    <row r="39" spans="1:1" x14ac:dyDescent="0.3">
      <c r="A39" t="s">
        <v>38</v>
      </c>
    </row>
    <row r="40" spans="1:1" x14ac:dyDescent="0.3">
      <c r="A40" t="s">
        <v>39</v>
      </c>
    </row>
    <row r="41" spans="1:1" x14ac:dyDescent="0.3">
      <c r="A41" t="s">
        <v>40</v>
      </c>
    </row>
    <row r="42" spans="1:1" x14ac:dyDescent="0.3">
      <c r="A42" t="s">
        <v>41</v>
      </c>
    </row>
    <row r="43" spans="1:1" x14ac:dyDescent="0.3">
      <c r="A43" t="s">
        <v>42</v>
      </c>
    </row>
    <row r="44" spans="1:1" x14ac:dyDescent="0.3">
      <c r="A44" t="s">
        <v>43</v>
      </c>
    </row>
    <row r="45" spans="1:1" x14ac:dyDescent="0.3">
      <c r="A45" t="s">
        <v>44</v>
      </c>
    </row>
    <row r="46" spans="1:1" x14ac:dyDescent="0.3">
      <c r="A46" t="s">
        <v>45</v>
      </c>
    </row>
    <row r="47" spans="1:1" x14ac:dyDescent="0.3">
      <c r="A47" t="s">
        <v>46</v>
      </c>
    </row>
    <row r="48" spans="1:1" x14ac:dyDescent="0.3">
      <c r="A48" t="s">
        <v>47</v>
      </c>
    </row>
    <row r="49" spans="1:1" x14ac:dyDescent="0.3">
      <c r="A49" t="s">
        <v>48</v>
      </c>
    </row>
    <row r="50" spans="1:1" x14ac:dyDescent="0.3">
      <c r="A50" t="s">
        <v>49</v>
      </c>
    </row>
    <row r="51" spans="1:1" x14ac:dyDescent="0.3">
      <c r="A51" t="s">
        <v>50</v>
      </c>
    </row>
    <row r="52" spans="1:1" x14ac:dyDescent="0.3">
      <c r="A52" t="s">
        <v>51</v>
      </c>
    </row>
    <row r="53" spans="1:1" x14ac:dyDescent="0.3">
      <c r="A53" t="s">
        <v>52</v>
      </c>
    </row>
    <row r="54" spans="1:1" x14ac:dyDescent="0.3">
      <c r="A54" t="s">
        <v>53</v>
      </c>
    </row>
    <row r="55" spans="1:1" x14ac:dyDescent="0.3">
      <c r="A55" t="s">
        <v>54</v>
      </c>
    </row>
    <row r="56" spans="1:1" x14ac:dyDescent="0.3">
      <c r="A56" t="s">
        <v>55</v>
      </c>
    </row>
    <row r="57" spans="1:1" x14ac:dyDescent="0.3">
      <c r="A57" t="s">
        <v>56</v>
      </c>
    </row>
    <row r="58" spans="1:1" x14ac:dyDescent="0.3">
      <c r="A58" t="s">
        <v>57</v>
      </c>
    </row>
    <row r="59" spans="1:1" x14ac:dyDescent="0.3">
      <c r="A59" t="s">
        <v>58</v>
      </c>
    </row>
    <row r="60" spans="1:1" x14ac:dyDescent="0.3">
      <c r="A60" t="s">
        <v>59</v>
      </c>
    </row>
    <row r="61" spans="1:1" x14ac:dyDescent="0.3">
      <c r="A61" t="s">
        <v>60</v>
      </c>
    </row>
    <row r="62" spans="1:1" x14ac:dyDescent="0.3">
      <c r="A62" t="s">
        <v>61</v>
      </c>
    </row>
    <row r="63" spans="1:1" x14ac:dyDescent="0.3">
      <c r="A63" t="s">
        <v>62</v>
      </c>
    </row>
    <row r="64" spans="1:1" x14ac:dyDescent="0.3">
      <c r="A64" t="s">
        <v>63</v>
      </c>
    </row>
    <row r="65" spans="1:1" x14ac:dyDescent="0.3">
      <c r="A65" t="s">
        <v>64</v>
      </c>
    </row>
    <row r="66" spans="1:1" x14ac:dyDescent="0.3">
      <c r="A66" t="s">
        <v>65</v>
      </c>
    </row>
    <row r="67" spans="1:1" x14ac:dyDescent="0.3">
      <c r="A67" t="s">
        <v>66</v>
      </c>
    </row>
    <row r="68" spans="1:1" x14ac:dyDescent="0.3">
      <c r="A68" t="s">
        <v>67</v>
      </c>
    </row>
    <row r="69" spans="1:1" x14ac:dyDescent="0.3">
      <c r="A69" t="s">
        <v>68</v>
      </c>
    </row>
    <row r="70" spans="1:1" x14ac:dyDescent="0.3">
      <c r="A70" t="s">
        <v>69</v>
      </c>
    </row>
    <row r="71" spans="1:1" x14ac:dyDescent="0.3">
      <c r="A71" t="s">
        <v>70</v>
      </c>
    </row>
    <row r="72" spans="1:1" x14ac:dyDescent="0.3">
      <c r="A72" t="s">
        <v>71</v>
      </c>
    </row>
    <row r="73" spans="1:1" x14ac:dyDescent="0.3">
      <c r="A73" t="s">
        <v>72</v>
      </c>
    </row>
    <row r="74" spans="1:1" x14ac:dyDescent="0.3">
      <c r="A74" t="s">
        <v>73</v>
      </c>
    </row>
    <row r="75" spans="1:1" x14ac:dyDescent="0.3">
      <c r="A75" t="s">
        <v>74</v>
      </c>
    </row>
    <row r="76" spans="1:1" x14ac:dyDescent="0.3">
      <c r="A76" t="s">
        <v>75</v>
      </c>
    </row>
    <row r="77" spans="1:1" x14ac:dyDescent="0.3">
      <c r="A77" t="s">
        <v>76</v>
      </c>
    </row>
    <row r="78" spans="1:1" x14ac:dyDescent="0.3">
      <c r="A78" t="s">
        <v>77</v>
      </c>
    </row>
    <row r="79" spans="1:1" x14ac:dyDescent="0.3">
      <c r="A79" t="s">
        <v>78</v>
      </c>
    </row>
    <row r="80" spans="1:1" x14ac:dyDescent="0.3">
      <c r="A80" t="s">
        <v>79</v>
      </c>
    </row>
    <row r="81" spans="1:1" x14ac:dyDescent="0.3">
      <c r="A81" t="s">
        <v>80</v>
      </c>
    </row>
    <row r="82" spans="1:1" x14ac:dyDescent="0.3">
      <c r="A82" t="s">
        <v>81</v>
      </c>
    </row>
    <row r="83" spans="1:1" x14ac:dyDescent="0.3">
      <c r="A83" t="s">
        <v>82</v>
      </c>
    </row>
    <row r="84" spans="1:1" x14ac:dyDescent="0.3">
      <c r="A84" t="s">
        <v>83</v>
      </c>
    </row>
    <row r="85" spans="1:1" x14ac:dyDescent="0.3">
      <c r="A85" t="s">
        <v>84</v>
      </c>
    </row>
    <row r="86" spans="1:1" x14ac:dyDescent="0.3">
      <c r="A86" t="s">
        <v>85</v>
      </c>
    </row>
    <row r="87" spans="1:1" x14ac:dyDescent="0.3">
      <c r="A87" t="s">
        <v>86</v>
      </c>
    </row>
    <row r="88" spans="1:1" x14ac:dyDescent="0.3">
      <c r="A88" t="s">
        <v>87</v>
      </c>
    </row>
    <row r="89" spans="1:1" x14ac:dyDescent="0.3">
      <c r="A89" t="s">
        <v>88</v>
      </c>
    </row>
    <row r="90" spans="1:1" x14ac:dyDescent="0.3">
      <c r="A90" t="s">
        <v>89</v>
      </c>
    </row>
    <row r="91" spans="1:1" x14ac:dyDescent="0.3">
      <c r="A91" t="s">
        <v>90</v>
      </c>
    </row>
    <row r="92" spans="1:1" x14ac:dyDescent="0.3">
      <c r="A92" t="s">
        <v>91</v>
      </c>
    </row>
    <row r="93" spans="1:1" x14ac:dyDescent="0.3">
      <c r="A93" t="s">
        <v>92</v>
      </c>
    </row>
    <row r="94" spans="1:1" x14ac:dyDescent="0.3">
      <c r="A94" t="s">
        <v>93</v>
      </c>
    </row>
    <row r="95" spans="1:1" x14ac:dyDescent="0.3">
      <c r="A95" t="s">
        <v>94</v>
      </c>
    </row>
    <row r="96" spans="1:1" x14ac:dyDescent="0.3">
      <c r="A96" t="s">
        <v>95</v>
      </c>
    </row>
    <row r="97" spans="1:1" x14ac:dyDescent="0.3">
      <c r="A97" t="s">
        <v>96</v>
      </c>
    </row>
    <row r="98" spans="1:1" x14ac:dyDescent="0.3">
      <c r="A98" t="s">
        <v>97</v>
      </c>
    </row>
    <row r="99" spans="1:1" x14ac:dyDescent="0.3">
      <c r="A99" t="s">
        <v>98</v>
      </c>
    </row>
    <row r="100" spans="1:1" x14ac:dyDescent="0.3">
      <c r="A100" t="s">
        <v>99</v>
      </c>
    </row>
    <row r="101" spans="1:1" x14ac:dyDescent="0.3">
      <c r="A101" t="s">
        <v>100</v>
      </c>
    </row>
    <row r="102" spans="1:1" x14ac:dyDescent="0.3">
      <c r="A102" t="s">
        <v>101</v>
      </c>
    </row>
    <row r="103" spans="1:1" x14ac:dyDescent="0.3">
      <c r="A103" t="s">
        <v>102</v>
      </c>
    </row>
    <row r="104" spans="1:1" x14ac:dyDescent="0.3">
      <c r="A104" t="s">
        <v>103</v>
      </c>
    </row>
    <row r="105" spans="1:1" x14ac:dyDescent="0.3">
      <c r="A105" t="s">
        <v>104</v>
      </c>
    </row>
    <row r="106" spans="1:1" x14ac:dyDescent="0.3">
      <c r="A106" t="s">
        <v>105</v>
      </c>
    </row>
    <row r="107" spans="1:1" x14ac:dyDescent="0.3">
      <c r="A107" t="s">
        <v>106</v>
      </c>
    </row>
    <row r="108" spans="1:1" x14ac:dyDescent="0.3">
      <c r="A108" t="s">
        <v>107</v>
      </c>
    </row>
    <row r="109" spans="1:1" x14ac:dyDescent="0.3">
      <c r="A109" t="s">
        <v>108</v>
      </c>
    </row>
    <row r="110" spans="1:1" x14ac:dyDescent="0.3">
      <c r="A110" t="s">
        <v>109</v>
      </c>
    </row>
    <row r="111" spans="1:1" x14ac:dyDescent="0.3">
      <c r="A111" t="s">
        <v>110</v>
      </c>
    </row>
    <row r="112" spans="1:1" x14ac:dyDescent="0.3">
      <c r="A112" t="s">
        <v>111</v>
      </c>
    </row>
    <row r="113" spans="1:1" x14ac:dyDescent="0.3">
      <c r="A113" t="s">
        <v>112</v>
      </c>
    </row>
    <row r="114" spans="1:1" x14ac:dyDescent="0.3">
      <c r="A114" t="s">
        <v>113</v>
      </c>
    </row>
    <row r="115" spans="1:1" x14ac:dyDescent="0.3">
      <c r="A115" t="s">
        <v>114</v>
      </c>
    </row>
    <row r="116" spans="1:1" x14ac:dyDescent="0.3">
      <c r="A116" t="s">
        <v>115</v>
      </c>
    </row>
    <row r="117" spans="1:1" x14ac:dyDescent="0.3">
      <c r="A117" t="s">
        <v>116</v>
      </c>
    </row>
    <row r="118" spans="1:1" x14ac:dyDescent="0.3">
      <c r="A118" t="s">
        <v>117</v>
      </c>
    </row>
    <row r="119" spans="1:1" x14ac:dyDescent="0.3">
      <c r="A119" t="s">
        <v>118</v>
      </c>
    </row>
    <row r="120" spans="1:1" x14ac:dyDescent="0.3">
      <c r="A120" t="s">
        <v>119</v>
      </c>
    </row>
    <row r="121" spans="1:1" x14ac:dyDescent="0.3">
      <c r="A121" t="s">
        <v>120</v>
      </c>
    </row>
    <row r="122" spans="1:1" x14ac:dyDescent="0.3">
      <c r="A122" t="s">
        <v>121</v>
      </c>
    </row>
    <row r="123" spans="1:1" x14ac:dyDescent="0.3">
      <c r="A123" t="s">
        <v>122</v>
      </c>
    </row>
    <row r="124" spans="1:1" x14ac:dyDescent="0.3">
      <c r="A124" t="s">
        <v>123</v>
      </c>
    </row>
    <row r="125" spans="1:1" x14ac:dyDescent="0.3">
      <c r="A125" t="s">
        <v>124</v>
      </c>
    </row>
    <row r="126" spans="1:1" x14ac:dyDescent="0.3">
      <c r="A126" t="s">
        <v>125</v>
      </c>
    </row>
    <row r="127" spans="1:1" x14ac:dyDescent="0.3">
      <c r="A127" t="s">
        <v>126</v>
      </c>
    </row>
    <row r="128" spans="1:1" x14ac:dyDescent="0.3">
      <c r="A128" t="s">
        <v>127</v>
      </c>
    </row>
    <row r="129" spans="1:1" x14ac:dyDescent="0.3">
      <c r="A129" t="s">
        <v>128</v>
      </c>
    </row>
    <row r="130" spans="1:1" x14ac:dyDescent="0.3">
      <c r="A130" t="s">
        <v>129</v>
      </c>
    </row>
    <row r="131" spans="1:1" x14ac:dyDescent="0.3">
      <c r="A131" t="s">
        <v>130</v>
      </c>
    </row>
    <row r="132" spans="1:1" x14ac:dyDescent="0.3">
      <c r="A132" t="s">
        <v>131</v>
      </c>
    </row>
    <row r="133" spans="1:1" x14ac:dyDescent="0.3">
      <c r="A133" t="s">
        <v>132</v>
      </c>
    </row>
    <row r="134" spans="1:1" x14ac:dyDescent="0.3">
      <c r="A134" t="s">
        <v>133</v>
      </c>
    </row>
    <row r="135" spans="1:1" x14ac:dyDescent="0.3">
      <c r="A135" t="s">
        <v>134</v>
      </c>
    </row>
    <row r="136" spans="1:1" x14ac:dyDescent="0.3">
      <c r="A136" t="s">
        <v>135</v>
      </c>
    </row>
    <row r="137" spans="1:1" x14ac:dyDescent="0.3">
      <c r="A137" t="s">
        <v>136</v>
      </c>
    </row>
    <row r="138" spans="1:1" x14ac:dyDescent="0.3">
      <c r="A138" t="s">
        <v>137</v>
      </c>
    </row>
    <row r="139" spans="1:1" x14ac:dyDescent="0.3">
      <c r="A139" t="s">
        <v>138</v>
      </c>
    </row>
    <row r="140" spans="1:1" x14ac:dyDescent="0.3">
      <c r="A140" t="s">
        <v>139</v>
      </c>
    </row>
    <row r="141" spans="1:1" x14ac:dyDescent="0.3">
      <c r="A141" t="s">
        <v>140</v>
      </c>
    </row>
    <row r="142" spans="1:1" x14ac:dyDescent="0.3">
      <c r="A142" t="s">
        <v>141</v>
      </c>
    </row>
    <row r="143" spans="1:1" x14ac:dyDescent="0.3">
      <c r="A143" t="s">
        <v>142</v>
      </c>
    </row>
    <row r="144" spans="1:1" x14ac:dyDescent="0.3">
      <c r="A144" t="s">
        <v>143</v>
      </c>
    </row>
    <row r="145" spans="1:1" x14ac:dyDescent="0.3">
      <c r="A145" t="s">
        <v>144</v>
      </c>
    </row>
    <row r="146" spans="1:1" x14ac:dyDescent="0.3">
      <c r="A146" t="s">
        <v>145</v>
      </c>
    </row>
    <row r="147" spans="1:1" x14ac:dyDescent="0.3">
      <c r="A147" t="s">
        <v>146</v>
      </c>
    </row>
    <row r="148" spans="1:1" x14ac:dyDescent="0.3">
      <c r="A148" t="s">
        <v>147</v>
      </c>
    </row>
    <row r="149" spans="1:1" x14ac:dyDescent="0.3">
      <c r="A149" t="s">
        <v>148</v>
      </c>
    </row>
    <row r="150" spans="1:1" x14ac:dyDescent="0.3">
      <c r="A150" t="s">
        <v>149</v>
      </c>
    </row>
    <row r="151" spans="1:1" x14ac:dyDescent="0.3">
      <c r="A151" t="s">
        <v>150</v>
      </c>
    </row>
    <row r="152" spans="1:1" x14ac:dyDescent="0.3">
      <c r="A152" t="s">
        <v>151</v>
      </c>
    </row>
    <row r="153" spans="1:1" x14ac:dyDescent="0.3">
      <c r="A153" t="s">
        <v>152</v>
      </c>
    </row>
    <row r="154" spans="1:1" x14ac:dyDescent="0.3">
      <c r="A154" t="s">
        <v>153</v>
      </c>
    </row>
    <row r="155" spans="1:1" x14ac:dyDescent="0.3">
      <c r="A155" t="s">
        <v>154</v>
      </c>
    </row>
    <row r="156" spans="1:1" x14ac:dyDescent="0.3">
      <c r="A156" t="s">
        <v>155</v>
      </c>
    </row>
    <row r="157" spans="1:1" x14ac:dyDescent="0.3">
      <c r="A157" t="s">
        <v>156</v>
      </c>
    </row>
    <row r="158" spans="1:1" x14ac:dyDescent="0.3">
      <c r="A158" t="s">
        <v>157</v>
      </c>
    </row>
    <row r="159" spans="1:1" x14ac:dyDescent="0.3">
      <c r="A159" t="s">
        <v>158</v>
      </c>
    </row>
    <row r="160" spans="1:1" x14ac:dyDescent="0.3">
      <c r="A160" t="s">
        <v>159</v>
      </c>
    </row>
    <row r="161" spans="1:1" x14ac:dyDescent="0.3">
      <c r="A161" t="s">
        <v>160</v>
      </c>
    </row>
    <row r="162" spans="1:1" x14ac:dyDescent="0.3">
      <c r="A162" t="s">
        <v>161</v>
      </c>
    </row>
    <row r="163" spans="1:1" x14ac:dyDescent="0.3">
      <c r="A163" t="s">
        <v>162</v>
      </c>
    </row>
    <row r="164" spans="1:1" x14ac:dyDescent="0.3">
      <c r="A164" t="s">
        <v>163</v>
      </c>
    </row>
    <row r="165" spans="1:1" x14ac:dyDescent="0.3">
      <c r="A165" t="s">
        <v>164</v>
      </c>
    </row>
    <row r="166" spans="1:1" x14ac:dyDescent="0.3">
      <c r="A166" t="s">
        <v>165</v>
      </c>
    </row>
    <row r="167" spans="1:1" x14ac:dyDescent="0.3">
      <c r="A167" t="s">
        <v>166</v>
      </c>
    </row>
    <row r="168" spans="1:1" x14ac:dyDescent="0.3">
      <c r="A168" t="s">
        <v>167</v>
      </c>
    </row>
    <row r="169" spans="1:1" x14ac:dyDescent="0.3">
      <c r="A169" t="s">
        <v>168</v>
      </c>
    </row>
    <row r="170" spans="1:1" x14ac:dyDescent="0.3">
      <c r="A170" t="s">
        <v>169</v>
      </c>
    </row>
    <row r="171" spans="1:1" x14ac:dyDescent="0.3">
      <c r="A171" t="s">
        <v>170</v>
      </c>
    </row>
    <row r="172" spans="1:1" x14ac:dyDescent="0.3">
      <c r="A172" t="s">
        <v>171</v>
      </c>
    </row>
    <row r="173" spans="1:1" x14ac:dyDescent="0.3">
      <c r="A173" t="s">
        <v>172</v>
      </c>
    </row>
    <row r="174" spans="1:1" x14ac:dyDescent="0.3">
      <c r="A174" t="s">
        <v>173</v>
      </c>
    </row>
    <row r="175" spans="1:1" x14ac:dyDescent="0.3">
      <c r="A175" t="s">
        <v>174</v>
      </c>
    </row>
    <row r="176" spans="1:1" x14ac:dyDescent="0.3">
      <c r="A176" t="s">
        <v>175</v>
      </c>
    </row>
    <row r="177" spans="1:1" x14ac:dyDescent="0.3">
      <c r="A177" t="s">
        <v>176</v>
      </c>
    </row>
    <row r="178" spans="1:1" x14ac:dyDescent="0.3">
      <c r="A178" t="s">
        <v>177</v>
      </c>
    </row>
    <row r="179" spans="1:1" x14ac:dyDescent="0.3">
      <c r="A179" t="s">
        <v>178</v>
      </c>
    </row>
    <row r="180" spans="1:1" x14ac:dyDescent="0.3">
      <c r="A180" t="s">
        <v>179</v>
      </c>
    </row>
    <row r="181" spans="1:1" x14ac:dyDescent="0.3">
      <c r="A181" t="s">
        <v>180</v>
      </c>
    </row>
    <row r="182" spans="1:1" x14ac:dyDescent="0.3">
      <c r="A182" t="s">
        <v>181</v>
      </c>
    </row>
    <row r="183" spans="1:1" x14ac:dyDescent="0.3">
      <c r="A183" t="s">
        <v>182</v>
      </c>
    </row>
    <row r="184" spans="1:1" x14ac:dyDescent="0.3">
      <c r="A184" t="s">
        <v>183</v>
      </c>
    </row>
    <row r="185" spans="1:1" x14ac:dyDescent="0.3">
      <c r="A185" t="s">
        <v>184</v>
      </c>
    </row>
    <row r="186" spans="1:1" x14ac:dyDescent="0.3">
      <c r="A186" t="s">
        <v>185</v>
      </c>
    </row>
    <row r="187" spans="1:1" x14ac:dyDescent="0.3">
      <c r="A187" t="s">
        <v>186</v>
      </c>
    </row>
    <row r="188" spans="1:1" x14ac:dyDescent="0.3">
      <c r="A188" t="s">
        <v>187</v>
      </c>
    </row>
    <row r="189" spans="1:1" x14ac:dyDescent="0.3">
      <c r="A189" t="s">
        <v>188</v>
      </c>
    </row>
    <row r="190" spans="1:1" x14ac:dyDescent="0.3">
      <c r="A190" t="s">
        <v>189</v>
      </c>
    </row>
    <row r="191" spans="1:1" x14ac:dyDescent="0.3">
      <c r="A191" t="s">
        <v>190</v>
      </c>
    </row>
    <row r="192" spans="1:1" x14ac:dyDescent="0.3">
      <c r="A192" t="s">
        <v>191</v>
      </c>
    </row>
    <row r="193" spans="1:1" x14ac:dyDescent="0.3">
      <c r="A193" t="s">
        <v>192</v>
      </c>
    </row>
    <row r="194" spans="1:1" x14ac:dyDescent="0.3">
      <c r="A194" t="s">
        <v>193</v>
      </c>
    </row>
    <row r="195" spans="1:1" x14ac:dyDescent="0.3">
      <c r="A195" t="s">
        <v>194</v>
      </c>
    </row>
    <row r="196" spans="1:1" x14ac:dyDescent="0.3">
      <c r="A196" t="s">
        <v>195</v>
      </c>
    </row>
    <row r="197" spans="1:1" x14ac:dyDescent="0.3">
      <c r="A197" t="s">
        <v>196</v>
      </c>
    </row>
    <row r="198" spans="1:1" x14ac:dyDescent="0.3">
      <c r="A198" t="s">
        <v>197</v>
      </c>
    </row>
    <row r="199" spans="1:1" x14ac:dyDescent="0.3">
      <c r="A199" t="s">
        <v>198</v>
      </c>
    </row>
    <row r="200" spans="1:1" x14ac:dyDescent="0.3">
      <c r="A200" t="s">
        <v>199</v>
      </c>
    </row>
    <row r="201" spans="1:1" x14ac:dyDescent="0.3">
      <c r="A201" t="s">
        <v>200</v>
      </c>
    </row>
    <row r="202" spans="1:1" x14ac:dyDescent="0.3">
      <c r="A202" t="s">
        <v>201</v>
      </c>
    </row>
    <row r="203" spans="1:1" x14ac:dyDescent="0.3">
      <c r="A203" t="s">
        <v>202</v>
      </c>
    </row>
    <row r="204" spans="1:1" x14ac:dyDescent="0.3">
      <c r="A204" t="s">
        <v>203</v>
      </c>
    </row>
    <row r="205" spans="1:1" x14ac:dyDescent="0.3">
      <c r="A205" t="s">
        <v>204</v>
      </c>
    </row>
    <row r="206" spans="1:1" x14ac:dyDescent="0.3">
      <c r="A206" t="s">
        <v>205</v>
      </c>
    </row>
    <row r="207" spans="1:1" x14ac:dyDescent="0.3">
      <c r="A207" t="s">
        <v>206</v>
      </c>
    </row>
    <row r="208" spans="1:1" x14ac:dyDescent="0.3">
      <c r="A208" t="s">
        <v>207</v>
      </c>
    </row>
    <row r="209" spans="1:1" x14ac:dyDescent="0.3">
      <c r="A209" t="s">
        <v>208</v>
      </c>
    </row>
    <row r="210" spans="1:1" x14ac:dyDescent="0.3">
      <c r="A210" t="s">
        <v>209</v>
      </c>
    </row>
    <row r="211" spans="1:1" x14ac:dyDescent="0.3">
      <c r="A211" t="s">
        <v>210</v>
      </c>
    </row>
    <row r="212" spans="1:1" x14ac:dyDescent="0.3">
      <c r="A212" t="s">
        <v>211</v>
      </c>
    </row>
    <row r="213" spans="1:1" x14ac:dyDescent="0.3">
      <c r="A213" t="s">
        <v>212</v>
      </c>
    </row>
    <row r="214" spans="1:1" x14ac:dyDescent="0.3">
      <c r="A214" t="s">
        <v>213</v>
      </c>
    </row>
    <row r="215" spans="1:1" x14ac:dyDescent="0.3">
      <c r="A215" t="s">
        <v>214</v>
      </c>
    </row>
    <row r="216" spans="1:1" x14ac:dyDescent="0.3">
      <c r="A216" t="s">
        <v>215</v>
      </c>
    </row>
    <row r="217" spans="1:1" x14ac:dyDescent="0.3">
      <c r="A217" t="s">
        <v>216</v>
      </c>
    </row>
    <row r="218" spans="1:1" x14ac:dyDescent="0.3">
      <c r="A218" t="s">
        <v>217</v>
      </c>
    </row>
    <row r="219" spans="1:1" x14ac:dyDescent="0.3">
      <c r="A219" t="s">
        <v>218</v>
      </c>
    </row>
    <row r="220" spans="1:1" x14ac:dyDescent="0.3">
      <c r="A220" t="s">
        <v>219</v>
      </c>
    </row>
    <row r="221" spans="1:1" x14ac:dyDescent="0.3">
      <c r="A221" t="s">
        <v>220</v>
      </c>
    </row>
    <row r="222" spans="1:1" x14ac:dyDescent="0.3">
      <c r="A222" t="s">
        <v>221</v>
      </c>
    </row>
    <row r="223" spans="1:1" x14ac:dyDescent="0.3">
      <c r="A223" t="s">
        <v>222</v>
      </c>
    </row>
    <row r="224" spans="1:1" x14ac:dyDescent="0.3">
      <c r="A224" t="s">
        <v>223</v>
      </c>
    </row>
    <row r="225" spans="1:1" x14ac:dyDescent="0.3">
      <c r="A225" t="s">
        <v>224</v>
      </c>
    </row>
    <row r="226" spans="1:1" x14ac:dyDescent="0.3">
      <c r="A226" t="s">
        <v>225</v>
      </c>
    </row>
    <row r="227" spans="1:1" x14ac:dyDescent="0.3">
      <c r="A227" t="s">
        <v>226</v>
      </c>
    </row>
    <row r="228" spans="1:1" x14ac:dyDescent="0.3">
      <c r="A228" t="s">
        <v>227</v>
      </c>
    </row>
    <row r="229" spans="1:1" x14ac:dyDescent="0.3">
      <c r="A229" t="s">
        <v>228</v>
      </c>
    </row>
    <row r="230" spans="1:1" x14ac:dyDescent="0.3">
      <c r="A230" t="s">
        <v>229</v>
      </c>
    </row>
    <row r="231" spans="1:1" x14ac:dyDescent="0.3">
      <c r="A231" t="s">
        <v>230</v>
      </c>
    </row>
    <row r="232" spans="1:1" x14ac:dyDescent="0.3">
      <c r="A232" t="s">
        <v>231</v>
      </c>
    </row>
    <row r="233" spans="1:1" x14ac:dyDescent="0.3">
      <c r="A233" t="s">
        <v>232</v>
      </c>
    </row>
    <row r="234" spans="1:1" x14ac:dyDescent="0.3">
      <c r="A234" t="s">
        <v>233</v>
      </c>
    </row>
    <row r="235" spans="1:1" x14ac:dyDescent="0.3">
      <c r="A235" t="s">
        <v>234</v>
      </c>
    </row>
    <row r="236" spans="1:1" x14ac:dyDescent="0.3">
      <c r="A236" t="s">
        <v>235</v>
      </c>
    </row>
    <row r="237" spans="1:1" x14ac:dyDescent="0.3">
      <c r="A237" t="s">
        <v>236</v>
      </c>
    </row>
    <row r="238" spans="1:1" x14ac:dyDescent="0.3">
      <c r="A238" t="s">
        <v>237</v>
      </c>
    </row>
    <row r="239" spans="1:1" x14ac:dyDescent="0.3">
      <c r="A239" t="s">
        <v>238</v>
      </c>
    </row>
    <row r="240" spans="1:1" x14ac:dyDescent="0.3">
      <c r="A240" t="s">
        <v>239</v>
      </c>
    </row>
    <row r="241" spans="1:1" x14ac:dyDescent="0.3">
      <c r="A241" t="s">
        <v>240</v>
      </c>
    </row>
    <row r="242" spans="1:1" x14ac:dyDescent="0.3">
      <c r="A242" t="s">
        <v>241</v>
      </c>
    </row>
    <row r="243" spans="1:1" x14ac:dyDescent="0.3">
      <c r="A243" t="s">
        <v>242</v>
      </c>
    </row>
    <row r="244" spans="1:1" x14ac:dyDescent="0.3">
      <c r="A244" t="s">
        <v>243</v>
      </c>
    </row>
    <row r="245" spans="1:1" x14ac:dyDescent="0.3">
      <c r="A245" t="s">
        <v>244</v>
      </c>
    </row>
    <row r="246" spans="1:1" x14ac:dyDescent="0.3">
      <c r="A246" t="s">
        <v>245</v>
      </c>
    </row>
    <row r="247" spans="1:1" x14ac:dyDescent="0.3">
      <c r="A247" t="s">
        <v>246</v>
      </c>
    </row>
    <row r="248" spans="1:1" x14ac:dyDescent="0.3">
      <c r="A248" t="s">
        <v>247</v>
      </c>
    </row>
    <row r="249" spans="1:1" x14ac:dyDescent="0.3">
      <c r="A249" t="s">
        <v>248</v>
      </c>
    </row>
    <row r="250" spans="1:1" x14ac:dyDescent="0.3">
      <c r="A250" t="s">
        <v>249</v>
      </c>
    </row>
    <row r="251" spans="1:1" x14ac:dyDescent="0.3">
      <c r="A251" t="s">
        <v>250</v>
      </c>
    </row>
    <row r="252" spans="1:1" x14ac:dyDescent="0.3">
      <c r="A252" t="s">
        <v>251</v>
      </c>
    </row>
    <row r="253" spans="1:1" x14ac:dyDescent="0.3">
      <c r="A253" t="s">
        <v>252</v>
      </c>
    </row>
    <row r="254" spans="1:1" x14ac:dyDescent="0.3">
      <c r="A254" t="s">
        <v>253</v>
      </c>
    </row>
    <row r="255" spans="1:1" x14ac:dyDescent="0.3">
      <c r="A255" t="s">
        <v>254</v>
      </c>
    </row>
    <row r="256" spans="1:1" x14ac:dyDescent="0.3">
      <c r="A256" t="s">
        <v>255</v>
      </c>
    </row>
    <row r="257" spans="1:1" x14ac:dyDescent="0.3">
      <c r="A257" t="s">
        <v>256</v>
      </c>
    </row>
    <row r="258" spans="1:1" x14ac:dyDescent="0.3">
      <c r="A258" t="s">
        <v>257</v>
      </c>
    </row>
    <row r="259" spans="1:1" x14ac:dyDescent="0.3">
      <c r="A259" t="s">
        <v>258</v>
      </c>
    </row>
    <row r="260" spans="1:1" x14ac:dyDescent="0.3">
      <c r="A260" t="s">
        <v>259</v>
      </c>
    </row>
    <row r="261" spans="1:1" x14ac:dyDescent="0.3">
      <c r="A261" t="s">
        <v>260</v>
      </c>
    </row>
    <row r="262" spans="1:1" x14ac:dyDescent="0.3">
      <c r="A262" t="s">
        <v>261</v>
      </c>
    </row>
    <row r="263" spans="1:1" x14ac:dyDescent="0.3">
      <c r="A263" t="s">
        <v>262</v>
      </c>
    </row>
    <row r="264" spans="1:1" x14ac:dyDescent="0.3">
      <c r="A264" t="s">
        <v>263</v>
      </c>
    </row>
    <row r="265" spans="1:1" x14ac:dyDescent="0.3">
      <c r="A265" t="s">
        <v>264</v>
      </c>
    </row>
    <row r="266" spans="1:1" x14ac:dyDescent="0.3">
      <c r="A266" t="s">
        <v>265</v>
      </c>
    </row>
    <row r="267" spans="1:1" x14ac:dyDescent="0.3">
      <c r="A267" t="s">
        <v>266</v>
      </c>
    </row>
    <row r="268" spans="1:1" x14ac:dyDescent="0.3">
      <c r="A268" t="s">
        <v>267</v>
      </c>
    </row>
    <row r="269" spans="1:1" x14ac:dyDescent="0.3">
      <c r="A269" t="s">
        <v>268</v>
      </c>
    </row>
    <row r="270" spans="1:1" x14ac:dyDescent="0.3">
      <c r="A270" t="s">
        <v>269</v>
      </c>
    </row>
    <row r="271" spans="1:1" x14ac:dyDescent="0.3">
      <c r="A271" t="s">
        <v>270</v>
      </c>
    </row>
    <row r="272" spans="1:1" x14ac:dyDescent="0.3">
      <c r="A272" t="s">
        <v>271</v>
      </c>
    </row>
    <row r="273" spans="1:1" x14ac:dyDescent="0.3">
      <c r="A273" t="s">
        <v>272</v>
      </c>
    </row>
    <row r="274" spans="1:1" x14ac:dyDescent="0.3">
      <c r="A274" t="s">
        <v>273</v>
      </c>
    </row>
    <row r="275" spans="1:1" x14ac:dyDescent="0.3">
      <c r="A275" t="s">
        <v>274</v>
      </c>
    </row>
    <row r="276" spans="1:1" x14ac:dyDescent="0.3">
      <c r="A276" t="s">
        <v>275</v>
      </c>
    </row>
    <row r="277" spans="1:1" x14ac:dyDescent="0.3">
      <c r="A277" t="s">
        <v>276</v>
      </c>
    </row>
    <row r="278" spans="1:1" x14ac:dyDescent="0.3">
      <c r="A278" t="s">
        <v>277</v>
      </c>
    </row>
    <row r="279" spans="1:1" x14ac:dyDescent="0.3">
      <c r="A279" t="s">
        <v>278</v>
      </c>
    </row>
    <row r="280" spans="1:1" x14ac:dyDescent="0.3">
      <c r="A280" t="s">
        <v>279</v>
      </c>
    </row>
    <row r="281" spans="1:1" x14ac:dyDescent="0.3">
      <c r="A281" t="s">
        <v>280</v>
      </c>
    </row>
    <row r="282" spans="1:1" x14ac:dyDescent="0.3">
      <c r="A282" t="s">
        <v>281</v>
      </c>
    </row>
    <row r="283" spans="1:1" x14ac:dyDescent="0.3">
      <c r="A283" t="s">
        <v>282</v>
      </c>
    </row>
    <row r="284" spans="1:1" x14ac:dyDescent="0.3">
      <c r="A284" t="s">
        <v>283</v>
      </c>
    </row>
    <row r="285" spans="1:1" x14ac:dyDescent="0.3">
      <c r="A285" t="s">
        <v>284</v>
      </c>
    </row>
    <row r="286" spans="1:1" x14ac:dyDescent="0.3">
      <c r="A286" t="s">
        <v>285</v>
      </c>
    </row>
    <row r="287" spans="1:1" x14ac:dyDescent="0.3">
      <c r="A287" t="s">
        <v>286</v>
      </c>
    </row>
    <row r="288" spans="1:1" x14ac:dyDescent="0.3">
      <c r="A288" t="s">
        <v>287</v>
      </c>
    </row>
    <row r="289" spans="1:1" x14ac:dyDescent="0.3">
      <c r="A289" t="s">
        <v>288</v>
      </c>
    </row>
    <row r="290" spans="1:1" x14ac:dyDescent="0.3">
      <c r="A290"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E8134-F5AE-4BE2-AF07-A73BA6E97DDF}">
  <dimension ref="A1:L291"/>
  <sheetViews>
    <sheetView topLeftCell="A214" workbookViewId="0">
      <selection activeCell="B17" sqref="B17"/>
    </sheetView>
  </sheetViews>
  <sheetFormatPr defaultRowHeight="14.4" x14ac:dyDescent="0.3"/>
  <sheetData>
    <row r="1" spans="1:12" x14ac:dyDescent="0.3">
      <c r="B1" s="13" t="s">
        <v>325</v>
      </c>
      <c r="C1" s="13" t="s">
        <v>312</v>
      </c>
      <c r="D1" s="13" t="s">
        <v>318</v>
      </c>
      <c r="E1" s="13" t="s">
        <v>296</v>
      </c>
      <c r="F1" s="13" t="s">
        <v>321</v>
      </c>
      <c r="G1" s="13" t="s">
        <v>322</v>
      </c>
      <c r="H1" s="13" t="s">
        <v>332</v>
      </c>
      <c r="I1" s="13" t="s">
        <v>316</v>
      </c>
      <c r="J1" s="13" t="s">
        <v>317</v>
      </c>
      <c r="K1" s="13" t="s">
        <v>329</v>
      </c>
      <c r="L1" s="13" t="s">
        <v>330</v>
      </c>
    </row>
    <row r="2" spans="1:12" x14ac:dyDescent="0.3">
      <c r="A2" t="s">
        <v>0</v>
      </c>
      <c r="B2" t="s">
        <v>381</v>
      </c>
      <c r="C2" t="s">
        <v>381</v>
      </c>
      <c r="D2" t="s">
        <v>381</v>
      </c>
      <c r="E2" t="s">
        <v>381</v>
      </c>
      <c r="F2" t="s">
        <v>381</v>
      </c>
      <c r="G2" t="s">
        <v>381</v>
      </c>
      <c r="H2" t="s">
        <v>381</v>
      </c>
      <c r="I2" t="s">
        <v>381</v>
      </c>
      <c r="J2" t="s">
        <v>381</v>
      </c>
      <c r="K2" t="s">
        <v>381</v>
      </c>
      <c r="L2" t="s">
        <v>381</v>
      </c>
    </row>
    <row r="3" spans="1:12" x14ac:dyDescent="0.3">
      <c r="A3" t="s">
        <v>1</v>
      </c>
      <c r="B3" t="s">
        <v>381</v>
      </c>
      <c r="C3" t="s">
        <v>381</v>
      </c>
      <c r="D3" t="s">
        <v>381</v>
      </c>
      <c r="E3" t="s">
        <v>381</v>
      </c>
      <c r="F3" t="s">
        <v>381</v>
      </c>
      <c r="G3" t="s">
        <v>381</v>
      </c>
      <c r="H3" t="s">
        <v>381</v>
      </c>
      <c r="I3" t="s">
        <v>381</v>
      </c>
      <c r="J3" t="s">
        <v>381</v>
      </c>
      <c r="K3" t="s">
        <v>381</v>
      </c>
      <c r="L3" t="s">
        <v>381</v>
      </c>
    </row>
    <row r="4" spans="1:12" x14ac:dyDescent="0.3">
      <c r="A4" t="s">
        <v>2</v>
      </c>
      <c r="B4">
        <v>706.3</v>
      </c>
      <c r="C4">
        <v>295.10000000000002</v>
      </c>
      <c r="D4">
        <v>75.8</v>
      </c>
      <c r="E4">
        <v>18.100000000000001</v>
      </c>
      <c r="F4">
        <v>2.8</v>
      </c>
      <c r="G4">
        <v>1.9</v>
      </c>
      <c r="H4">
        <v>97</v>
      </c>
      <c r="I4">
        <v>94</v>
      </c>
      <c r="J4">
        <v>33.9</v>
      </c>
      <c r="K4">
        <v>22.8</v>
      </c>
      <c r="L4">
        <v>7.4</v>
      </c>
    </row>
    <row r="5" spans="1:12" x14ac:dyDescent="0.3">
      <c r="A5" t="s">
        <v>3</v>
      </c>
      <c r="B5" t="s">
        <v>381</v>
      </c>
      <c r="C5" t="s">
        <v>381</v>
      </c>
      <c r="D5" t="s">
        <v>381</v>
      </c>
      <c r="E5" t="s">
        <v>381</v>
      </c>
      <c r="F5" t="s">
        <v>381</v>
      </c>
      <c r="G5" t="s">
        <v>381</v>
      </c>
      <c r="H5" t="s">
        <v>381</v>
      </c>
      <c r="I5" t="s">
        <v>381</v>
      </c>
      <c r="J5" t="s">
        <v>381</v>
      </c>
      <c r="K5" t="s">
        <v>381</v>
      </c>
      <c r="L5" t="s">
        <v>381</v>
      </c>
    </row>
    <row r="6" spans="1:12" x14ac:dyDescent="0.3">
      <c r="A6" t="s">
        <v>4</v>
      </c>
      <c r="B6" t="s">
        <v>381</v>
      </c>
      <c r="C6" t="s">
        <v>381</v>
      </c>
      <c r="D6" t="s">
        <v>381</v>
      </c>
      <c r="E6" t="s">
        <v>381</v>
      </c>
      <c r="F6" t="s">
        <v>381</v>
      </c>
      <c r="G6" t="s">
        <v>381</v>
      </c>
      <c r="H6" t="s">
        <v>381</v>
      </c>
      <c r="I6" t="s">
        <v>381</v>
      </c>
      <c r="J6" t="s">
        <v>381</v>
      </c>
      <c r="K6" t="s">
        <v>381</v>
      </c>
      <c r="L6" t="s">
        <v>381</v>
      </c>
    </row>
    <row r="7" spans="1:12" x14ac:dyDescent="0.3">
      <c r="A7" t="s">
        <v>5</v>
      </c>
      <c r="B7" t="s">
        <v>381</v>
      </c>
      <c r="C7" t="s">
        <v>381</v>
      </c>
      <c r="D7" t="s">
        <v>381</v>
      </c>
      <c r="E7" t="s">
        <v>381</v>
      </c>
      <c r="F7" t="s">
        <v>381</v>
      </c>
      <c r="G7" t="s">
        <v>381</v>
      </c>
      <c r="H7" t="s">
        <v>381</v>
      </c>
      <c r="I7" t="s">
        <v>381</v>
      </c>
      <c r="J7" t="s">
        <v>381</v>
      </c>
      <c r="K7" t="s">
        <v>381</v>
      </c>
      <c r="L7" t="s">
        <v>381</v>
      </c>
    </row>
    <row r="8" spans="1:12" x14ac:dyDescent="0.3">
      <c r="A8" t="s">
        <v>6</v>
      </c>
      <c r="B8">
        <v>656.4</v>
      </c>
      <c r="C8">
        <v>293.39999999999998</v>
      </c>
      <c r="D8">
        <v>66.5</v>
      </c>
      <c r="E8">
        <v>43</v>
      </c>
      <c r="F8">
        <v>0</v>
      </c>
      <c r="G8">
        <v>0</v>
      </c>
      <c r="H8">
        <v>100</v>
      </c>
      <c r="I8" t="s">
        <v>381</v>
      </c>
      <c r="J8" t="s">
        <v>381</v>
      </c>
      <c r="K8" t="s">
        <v>381</v>
      </c>
      <c r="L8" t="s">
        <v>381</v>
      </c>
    </row>
    <row r="9" spans="1:12" x14ac:dyDescent="0.3">
      <c r="A9" t="s">
        <v>7</v>
      </c>
      <c r="B9" t="s">
        <v>381</v>
      </c>
      <c r="C9" t="s">
        <v>381</v>
      </c>
      <c r="D9" t="s">
        <v>381</v>
      </c>
      <c r="E9" t="s">
        <v>381</v>
      </c>
      <c r="F9" t="s">
        <v>381</v>
      </c>
      <c r="G9" t="s">
        <v>381</v>
      </c>
      <c r="H9" t="s">
        <v>381</v>
      </c>
      <c r="I9" t="s">
        <v>381</v>
      </c>
      <c r="J9" t="s">
        <v>381</v>
      </c>
      <c r="K9" t="s">
        <v>381</v>
      </c>
      <c r="L9" t="s">
        <v>381</v>
      </c>
    </row>
    <row r="10" spans="1:12" x14ac:dyDescent="0.3">
      <c r="A10" t="s">
        <v>8</v>
      </c>
      <c r="B10" t="s">
        <v>381</v>
      </c>
      <c r="C10" t="s">
        <v>381</v>
      </c>
      <c r="D10" t="s">
        <v>381</v>
      </c>
      <c r="E10" t="s">
        <v>381</v>
      </c>
      <c r="F10" t="s">
        <v>381</v>
      </c>
      <c r="G10" t="s">
        <v>381</v>
      </c>
      <c r="H10" t="s">
        <v>381</v>
      </c>
      <c r="I10" t="s">
        <v>381</v>
      </c>
      <c r="J10" t="s">
        <v>381</v>
      </c>
      <c r="K10" t="s">
        <v>381</v>
      </c>
      <c r="L10" t="s">
        <v>381</v>
      </c>
    </row>
    <row r="11" spans="1:12" x14ac:dyDescent="0.3">
      <c r="A11" t="s">
        <v>9</v>
      </c>
      <c r="B11">
        <v>932.7</v>
      </c>
      <c r="C11">
        <v>220.6</v>
      </c>
      <c r="D11">
        <v>63.5</v>
      </c>
      <c r="E11">
        <v>18.5</v>
      </c>
      <c r="F11">
        <v>3.1</v>
      </c>
      <c r="G11">
        <v>1.2</v>
      </c>
      <c r="H11">
        <v>100</v>
      </c>
      <c r="I11">
        <v>74.8</v>
      </c>
      <c r="J11">
        <v>29.1</v>
      </c>
      <c r="K11">
        <v>20.6</v>
      </c>
      <c r="L11">
        <v>12.2</v>
      </c>
    </row>
    <row r="12" spans="1:12" x14ac:dyDescent="0.3">
      <c r="A12" t="s">
        <v>10</v>
      </c>
      <c r="B12" t="s">
        <v>381</v>
      </c>
      <c r="C12" t="s">
        <v>381</v>
      </c>
      <c r="D12" t="s">
        <v>381</v>
      </c>
      <c r="E12" t="s">
        <v>381</v>
      </c>
      <c r="F12" t="s">
        <v>381</v>
      </c>
      <c r="G12" t="s">
        <v>381</v>
      </c>
      <c r="H12" t="s">
        <v>381</v>
      </c>
      <c r="I12" t="s">
        <v>381</v>
      </c>
      <c r="J12" t="s">
        <v>381</v>
      </c>
      <c r="K12" t="s">
        <v>381</v>
      </c>
      <c r="L12" t="s">
        <v>381</v>
      </c>
    </row>
    <row r="13" spans="1:12" x14ac:dyDescent="0.3">
      <c r="A13" t="s">
        <v>11</v>
      </c>
      <c r="B13" t="s">
        <v>381</v>
      </c>
      <c r="C13" t="s">
        <v>381</v>
      </c>
      <c r="D13" t="s">
        <v>381</v>
      </c>
      <c r="E13" t="s">
        <v>381</v>
      </c>
      <c r="F13" t="s">
        <v>381</v>
      </c>
      <c r="G13" t="s">
        <v>381</v>
      </c>
      <c r="H13" t="s">
        <v>381</v>
      </c>
      <c r="I13" t="s">
        <v>381</v>
      </c>
      <c r="J13" t="s">
        <v>381</v>
      </c>
      <c r="K13" t="s">
        <v>381</v>
      </c>
      <c r="L13" t="s">
        <v>381</v>
      </c>
    </row>
    <row r="14" spans="1:12" x14ac:dyDescent="0.3">
      <c r="A14" t="s">
        <v>12</v>
      </c>
      <c r="B14">
        <v>175.8</v>
      </c>
      <c r="C14">
        <v>137.30000000000001</v>
      </c>
      <c r="D14">
        <v>126.5</v>
      </c>
      <c r="E14">
        <v>95.8</v>
      </c>
      <c r="F14">
        <v>3</v>
      </c>
      <c r="G14" t="s">
        <v>381</v>
      </c>
      <c r="H14">
        <v>100</v>
      </c>
      <c r="I14">
        <v>117.8</v>
      </c>
      <c r="J14">
        <v>179.4</v>
      </c>
      <c r="K14">
        <v>89.2</v>
      </c>
      <c r="L14">
        <v>135.69999999999999</v>
      </c>
    </row>
    <row r="15" spans="1:12" x14ac:dyDescent="0.3">
      <c r="A15" t="s">
        <v>13</v>
      </c>
      <c r="B15" t="s">
        <v>381</v>
      </c>
      <c r="C15" t="s">
        <v>381</v>
      </c>
      <c r="D15" t="s">
        <v>381</v>
      </c>
      <c r="E15" t="s">
        <v>381</v>
      </c>
      <c r="F15" t="s">
        <v>381</v>
      </c>
      <c r="G15" t="s">
        <v>381</v>
      </c>
      <c r="H15" t="s">
        <v>381</v>
      </c>
      <c r="I15" t="s">
        <v>381</v>
      </c>
      <c r="J15" t="s">
        <v>381</v>
      </c>
      <c r="K15" t="s">
        <v>381</v>
      </c>
      <c r="L15" t="s">
        <v>381</v>
      </c>
    </row>
    <row r="16" spans="1:12" x14ac:dyDescent="0.3">
      <c r="A16" t="s">
        <v>14</v>
      </c>
      <c r="B16">
        <v>536.85</v>
      </c>
      <c r="C16">
        <v>242.11</v>
      </c>
      <c r="D16">
        <v>87</v>
      </c>
      <c r="E16">
        <v>61.5</v>
      </c>
      <c r="F16" t="s">
        <v>381</v>
      </c>
      <c r="G16" t="s">
        <v>381</v>
      </c>
      <c r="H16">
        <v>100</v>
      </c>
      <c r="I16">
        <v>86</v>
      </c>
      <c r="J16">
        <v>88.3</v>
      </c>
      <c r="K16">
        <v>61</v>
      </c>
      <c r="L16">
        <v>63</v>
      </c>
    </row>
    <row r="17" spans="1:12" x14ac:dyDescent="0.3">
      <c r="A17" t="s">
        <v>15</v>
      </c>
      <c r="B17" t="s">
        <v>381</v>
      </c>
      <c r="C17" t="s">
        <v>381</v>
      </c>
      <c r="D17" t="s">
        <v>381</v>
      </c>
      <c r="E17" t="s">
        <v>381</v>
      </c>
      <c r="F17" t="s">
        <v>381</v>
      </c>
      <c r="G17" t="s">
        <v>381</v>
      </c>
      <c r="H17" t="s">
        <v>381</v>
      </c>
      <c r="I17" t="s">
        <v>381</v>
      </c>
      <c r="J17" t="s">
        <v>381</v>
      </c>
      <c r="K17" t="s">
        <v>381</v>
      </c>
      <c r="L17" t="s">
        <v>381</v>
      </c>
    </row>
    <row r="18" spans="1:12" x14ac:dyDescent="0.3">
      <c r="A18" t="s">
        <v>16</v>
      </c>
      <c r="B18" t="s">
        <v>381</v>
      </c>
      <c r="C18" t="s">
        <v>381</v>
      </c>
      <c r="D18" t="s">
        <v>381</v>
      </c>
      <c r="E18" t="s">
        <v>381</v>
      </c>
      <c r="F18" t="s">
        <v>381</v>
      </c>
      <c r="G18" t="s">
        <v>381</v>
      </c>
      <c r="H18" t="s">
        <v>381</v>
      </c>
      <c r="I18" t="s">
        <v>381</v>
      </c>
      <c r="J18" t="s">
        <v>381</v>
      </c>
      <c r="K18" t="s">
        <v>381</v>
      </c>
      <c r="L18" t="s">
        <v>381</v>
      </c>
    </row>
    <row r="19" spans="1:12" x14ac:dyDescent="0.3">
      <c r="A19" t="s">
        <v>17</v>
      </c>
      <c r="B19" t="s">
        <v>381</v>
      </c>
      <c r="C19" t="s">
        <v>381</v>
      </c>
      <c r="D19" t="s">
        <v>381</v>
      </c>
      <c r="E19" t="s">
        <v>381</v>
      </c>
      <c r="F19" t="s">
        <v>381</v>
      </c>
      <c r="G19" t="s">
        <v>381</v>
      </c>
      <c r="H19" t="s">
        <v>381</v>
      </c>
      <c r="I19" t="s">
        <v>381</v>
      </c>
      <c r="J19" t="s">
        <v>381</v>
      </c>
      <c r="K19" t="s">
        <v>381</v>
      </c>
      <c r="L19" t="s">
        <v>381</v>
      </c>
    </row>
    <row r="20" spans="1:12" x14ac:dyDescent="0.3">
      <c r="A20" t="s">
        <v>18</v>
      </c>
      <c r="B20">
        <v>622</v>
      </c>
      <c r="C20">
        <v>281</v>
      </c>
      <c r="D20">
        <v>78.3</v>
      </c>
      <c r="E20">
        <v>17.600000000000001</v>
      </c>
      <c r="F20">
        <v>0.7</v>
      </c>
      <c r="G20">
        <v>0.6</v>
      </c>
      <c r="H20">
        <v>100</v>
      </c>
      <c r="I20">
        <v>85</v>
      </c>
      <c r="J20">
        <v>63.2</v>
      </c>
      <c r="K20">
        <v>19.8</v>
      </c>
      <c r="L20">
        <v>12.6</v>
      </c>
    </row>
    <row r="21" spans="1:12" x14ac:dyDescent="0.3">
      <c r="A21" t="s">
        <v>19</v>
      </c>
      <c r="B21" t="s">
        <v>381</v>
      </c>
      <c r="C21" t="s">
        <v>381</v>
      </c>
      <c r="D21" t="s">
        <v>381</v>
      </c>
      <c r="E21" t="s">
        <v>381</v>
      </c>
      <c r="F21" t="s">
        <v>381</v>
      </c>
      <c r="G21" t="s">
        <v>381</v>
      </c>
      <c r="H21" t="s">
        <v>381</v>
      </c>
      <c r="I21" t="s">
        <v>381</v>
      </c>
      <c r="J21" t="s">
        <v>381</v>
      </c>
      <c r="K21" t="s">
        <v>381</v>
      </c>
      <c r="L21" t="s">
        <v>381</v>
      </c>
    </row>
    <row r="22" spans="1:12" x14ac:dyDescent="0.3">
      <c r="A22" t="s">
        <v>20</v>
      </c>
      <c r="B22" t="s">
        <v>381</v>
      </c>
      <c r="C22" t="s">
        <v>381</v>
      </c>
      <c r="D22" t="s">
        <v>381</v>
      </c>
      <c r="E22" t="s">
        <v>381</v>
      </c>
      <c r="F22" t="s">
        <v>381</v>
      </c>
      <c r="G22" t="s">
        <v>381</v>
      </c>
      <c r="H22" t="s">
        <v>381</v>
      </c>
      <c r="I22" t="s">
        <v>381</v>
      </c>
      <c r="J22" t="s">
        <v>381</v>
      </c>
      <c r="K22" t="s">
        <v>381</v>
      </c>
      <c r="L22" t="s">
        <v>381</v>
      </c>
    </row>
    <row r="23" spans="1:12" x14ac:dyDescent="0.3">
      <c r="A23" t="s">
        <v>21</v>
      </c>
      <c r="B23" t="s">
        <v>381</v>
      </c>
      <c r="C23" t="s">
        <v>381</v>
      </c>
      <c r="D23" t="s">
        <v>381</v>
      </c>
      <c r="E23" t="s">
        <v>381</v>
      </c>
      <c r="F23" t="s">
        <v>381</v>
      </c>
      <c r="G23" t="s">
        <v>381</v>
      </c>
      <c r="H23" t="s">
        <v>381</v>
      </c>
      <c r="I23" t="s">
        <v>381</v>
      </c>
      <c r="J23" t="s">
        <v>381</v>
      </c>
      <c r="K23" t="s">
        <v>381</v>
      </c>
      <c r="L23" t="s">
        <v>381</v>
      </c>
    </row>
    <row r="24" spans="1:12" x14ac:dyDescent="0.3">
      <c r="A24" t="s">
        <v>22</v>
      </c>
      <c r="B24" t="s">
        <v>381</v>
      </c>
      <c r="C24" t="s">
        <v>381</v>
      </c>
      <c r="D24" t="s">
        <v>381</v>
      </c>
      <c r="E24" t="s">
        <v>381</v>
      </c>
      <c r="F24" t="s">
        <v>381</v>
      </c>
      <c r="G24" t="s">
        <v>381</v>
      </c>
      <c r="H24" t="s">
        <v>381</v>
      </c>
      <c r="I24" t="s">
        <v>381</v>
      </c>
      <c r="J24" t="s">
        <v>381</v>
      </c>
      <c r="K24" t="s">
        <v>381</v>
      </c>
      <c r="L24" t="s">
        <v>381</v>
      </c>
    </row>
    <row r="25" spans="1:12" x14ac:dyDescent="0.3">
      <c r="A25" t="s">
        <v>23</v>
      </c>
      <c r="B25" t="s">
        <v>381</v>
      </c>
      <c r="C25" t="s">
        <v>381</v>
      </c>
      <c r="D25" t="s">
        <v>381</v>
      </c>
      <c r="E25" t="s">
        <v>381</v>
      </c>
      <c r="F25" t="s">
        <v>381</v>
      </c>
      <c r="G25" t="s">
        <v>381</v>
      </c>
      <c r="H25" t="s">
        <v>381</v>
      </c>
      <c r="I25" t="s">
        <v>381</v>
      </c>
      <c r="J25" t="s">
        <v>381</v>
      </c>
      <c r="K25" t="s">
        <v>381</v>
      </c>
      <c r="L25" t="s">
        <v>381</v>
      </c>
    </row>
    <row r="26" spans="1:12" x14ac:dyDescent="0.3">
      <c r="A26" t="s">
        <v>24</v>
      </c>
      <c r="B26" t="s">
        <v>381</v>
      </c>
      <c r="C26" t="s">
        <v>381</v>
      </c>
      <c r="D26" t="s">
        <v>381</v>
      </c>
      <c r="E26" t="s">
        <v>381</v>
      </c>
      <c r="F26" t="s">
        <v>381</v>
      </c>
      <c r="G26" t="s">
        <v>381</v>
      </c>
      <c r="H26" t="s">
        <v>381</v>
      </c>
      <c r="I26" t="s">
        <v>381</v>
      </c>
      <c r="J26" t="s">
        <v>381</v>
      </c>
      <c r="K26" t="s">
        <v>381</v>
      </c>
      <c r="L26" t="s">
        <v>381</v>
      </c>
    </row>
    <row r="27" spans="1:12" x14ac:dyDescent="0.3">
      <c r="A27" t="s">
        <v>25</v>
      </c>
      <c r="B27">
        <v>632.6</v>
      </c>
      <c r="C27">
        <v>303.8</v>
      </c>
      <c r="D27">
        <v>73.7</v>
      </c>
      <c r="E27">
        <v>0.2</v>
      </c>
      <c r="F27">
        <v>2.2999999999999998</v>
      </c>
      <c r="G27">
        <v>1.2</v>
      </c>
      <c r="H27">
        <v>96.7</v>
      </c>
      <c r="I27">
        <v>74.900000000000006</v>
      </c>
      <c r="J27">
        <v>71.5</v>
      </c>
      <c r="K27">
        <v>0.1</v>
      </c>
      <c r="L27">
        <v>0.2</v>
      </c>
    </row>
    <row r="28" spans="1:12" x14ac:dyDescent="0.3">
      <c r="A28" t="s">
        <v>26</v>
      </c>
      <c r="B28" t="s">
        <v>381</v>
      </c>
      <c r="C28" t="s">
        <v>381</v>
      </c>
      <c r="D28" t="s">
        <v>381</v>
      </c>
      <c r="E28" t="s">
        <v>381</v>
      </c>
      <c r="F28" t="s">
        <v>381</v>
      </c>
      <c r="G28" t="s">
        <v>381</v>
      </c>
      <c r="H28" t="s">
        <v>381</v>
      </c>
      <c r="I28" t="s">
        <v>381</v>
      </c>
      <c r="J28" t="s">
        <v>381</v>
      </c>
      <c r="K28" t="s">
        <v>381</v>
      </c>
      <c r="L28" t="s">
        <v>381</v>
      </c>
    </row>
    <row r="29" spans="1:12" x14ac:dyDescent="0.3">
      <c r="A29" t="s">
        <v>27</v>
      </c>
      <c r="B29">
        <v>513.29999999999995</v>
      </c>
      <c r="C29">
        <v>172.08</v>
      </c>
      <c r="D29">
        <v>136.4</v>
      </c>
      <c r="E29">
        <v>33.200000000000003</v>
      </c>
      <c r="F29">
        <v>2.9</v>
      </c>
      <c r="G29">
        <v>2.7</v>
      </c>
      <c r="H29">
        <v>99</v>
      </c>
      <c r="I29">
        <v>149.30000000000001</v>
      </c>
      <c r="J29">
        <v>83.6</v>
      </c>
      <c r="K29">
        <v>20.399999999999999</v>
      </c>
      <c r="L29">
        <v>36.4</v>
      </c>
    </row>
    <row r="30" spans="1:12" x14ac:dyDescent="0.3">
      <c r="A30" t="s">
        <v>28</v>
      </c>
      <c r="B30" t="s">
        <v>381</v>
      </c>
      <c r="C30" t="s">
        <v>381</v>
      </c>
      <c r="D30" t="s">
        <v>381</v>
      </c>
      <c r="E30" t="s">
        <v>381</v>
      </c>
      <c r="F30" t="s">
        <v>381</v>
      </c>
      <c r="G30" t="s">
        <v>381</v>
      </c>
      <c r="H30" t="s">
        <v>381</v>
      </c>
      <c r="I30" t="s">
        <v>381</v>
      </c>
      <c r="J30" t="s">
        <v>381</v>
      </c>
      <c r="K30" t="s">
        <v>381</v>
      </c>
      <c r="L30" t="s">
        <v>381</v>
      </c>
    </row>
    <row r="31" spans="1:12" x14ac:dyDescent="0.3">
      <c r="A31" t="s">
        <v>29</v>
      </c>
      <c r="B31" t="s">
        <v>381</v>
      </c>
      <c r="C31" t="s">
        <v>381</v>
      </c>
      <c r="D31" t="s">
        <v>381</v>
      </c>
      <c r="E31" t="s">
        <v>381</v>
      </c>
      <c r="F31" t="s">
        <v>381</v>
      </c>
      <c r="G31" t="s">
        <v>381</v>
      </c>
      <c r="H31" t="s">
        <v>381</v>
      </c>
      <c r="I31" t="s">
        <v>381</v>
      </c>
      <c r="J31" t="s">
        <v>381</v>
      </c>
      <c r="K31" t="s">
        <v>381</v>
      </c>
      <c r="L31" t="s">
        <v>381</v>
      </c>
    </row>
    <row r="32" spans="1:12" x14ac:dyDescent="0.3">
      <c r="A32" t="s">
        <v>30</v>
      </c>
      <c r="B32">
        <v>810.1</v>
      </c>
      <c r="C32">
        <v>156.30000000000001</v>
      </c>
      <c r="D32">
        <v>65.2</v>
      </c>
      <c r="E32">
        <v>6.6</v>
      </c>
      <c r="F32">
        <v>2.1</v>
      </c>
      <c r="G32">
        <v>2.2999999999999998</v>
      </c>
      <c r="H32">
        <v>100</v>
      </c>
      <c r="I32">
        <v>65.2</v>
      </c>
      <c r="J32">
        <v>65.2</v>
      </c>
      <c r="K32">
        <v>6.6</v>
      </c>
      <c r="L32">
        <v>6.6</v>
      </c>
    </row>
    <row r="33" spans="1:12" x14ac:dyDescent="0.3">
      <c r="A33" t="s">
        <v>31</v>
      </c>
      <c r="B33" t="s">
        <v>381</v>
      </c>
      <c r="C33" t="s">
        <v>381</v>
      </c>
      <c r="D33" t="s">
        <v>381</v>
      </c>
      <c r="E33" t="s">
        <v>381</v>
      </c>
      <c r="F33" t="s">
        <v>381</v>
      </c>
      <c r="G33" t="s">
        <v>381</v>
      </c>
      <c r="H33" t="s">
        <v>381</v>
      </c>
      <c r="I33" t="s">
        <v>381</v>
      </c>
      <c r="J33" t="s">
        <v>381</v>
      </c>
      <c r="K33" t="s">
        <v>381</v>
      </c>
      <c r="L33" t="s">
        <v>381</v>
      </c>
    </row>
    <row r="34" spans="1:12" x14ac:dyDescent="0.3">
      <c r="A34" t="s">
        <v>32</v>
      </c>
      <c r="B34">
        <v>530.29999999999995</v>
      </c>
      <c r="C34">
        <v>286.3</v>
      </c>
      <c r="D34">
        <v>28.5</v>
      </c>
      <c r="E34">
        <v>10.8</v>
      </c>
      <c r="F34">
        <v>0.9</v>
      </c>
      <c r="G34">
        <v>0.1</v>
      </c>
      <c r="H34">
        <v>100</v>
      </c>
      <c r="I34">
        <v>28.5</v>
      </c>
      <c r="J34">
        <v>28.5</v>
      </c>
      <c r="K34">
        <v>10.8</v>
      </c>
      <c r="L34">
        <v>10.8</v>
      </c>
    </row>
    <row r="35" spans="1:12" x14ac:dyDescent="0.3">
      <c r="A35" t="s">
        <v>33</v>
      </c>
      <c r="B35" t="s">
        <v>381</v>
      </c>
      <c r="C35" t="s">
        <v>381</v>
      </c>
      <c r="D35" t="s">
        <v>381</v>
      </c>
      <c r="E35" t="s">
        <v>381</v>
      </c>
      <c r="F35" t="s">
        <v>381</v>
      </c>
      <c r="G35" t="s">
        <v>381</v>
      </c>
      <c r="H35" t="s">
        <v>381</v>
      </c>
      <c r="I35" t="s">
        <v>381</v>
      </c>
      <c r="J35" t="s">
        <v>381</v>
      </c>
      <c r="K35" t="s">
        <v>381</v>
      </c>
      <c r="L35" t="s">
        <v>381</v>
      </c>
    </row>
    <row r="36" spans="1:12" x14ac:dyDescent="0.3">
      <c r="A36" t="s">
        <v>34</v>
      </c>
      <c r="B36">
        <v>776</v>
      </c>
      <c r="C36">
        <v>206</v>
      </c>
      <c r="D36">
        <v>85</v>
      </c>
      <c r="E36">
        <v>17.8</v>
      </c>
      <c r="F36">
        <v>3</v>
      </c>
      <c r="G36">
        <v>5</v>
      </c>
      <c r="H36">
        <v>100</v>
      </c>
      <c r="I36">
        <v>94</v>
      </c>
      <c r="J36">
        <v>69</v>
      </c>
      <c r="K36">
        <v>19.600000000000001</v>
      </c>
      <c r="L36">
        <v>15</v>
      </c>
    </row>
    <row r="37" spans="1:12" x14ac:dyDescent="0.3">
      <c r="A37" t="s">
        <v>35</v>
      </c>
      <c r="B37">
        <v>540.29999999999995</v>
      </c>
      <c r="C37">
        <v>251.5</v>
      </c>
      <c r="D37" t="s">
        <v>381</v>
      </c>
      <c r="E37" t="s">
        <v>381</v>
      </c>
      <c r="F37" t="s">
        <v>381</v>
      </c>
      <c r="G37" t="s">
        <v>381</v>
      </c>
      <c r="H37" t="s">
        <v>381</v>
      </c>
      <c r="I37" t="s">
        <v>381</v>
      </c>
      <c r="J37" t="s">
        <v>381</v>
      </c>
      <c r="K37" t="s">
        <v>381</v>
      </c>
      <c r="L37" t="s">
        <v>381</v>
      </c>
    </row>
    <row r="38" spans="1:12" x14ac:dyDescent="0.3">
      <c r="A38" t="s">
        <v>36</v>
      </c>
      <c r="B38" t="s">
        <v>381</v>
      </c>
      <c r="C38" t="s">
        <v>381</v>
      </c>
      <c r="D38" t="s">
        <v>381</v>
      </c>
      <c r="E38" t="s">
        <v>381</v>
      </c>
      <c r="F38" t="s">
        <v>381</v>
      </c>
      <c r="G38" t="s">
        <v>381</v>
      </c>
      <c r="H38" t="s">
        <v>381</v>
      </c>
      <c r="I38" t="s">
        <v>381</v>
      </c>
      <c r="J38" t="s">
        <v>381</v>
      </c>
      <c r="K38" t="s">
        <v>381</v>
      </c>
      <c r="L38" t="s">
        <v>381</v>
      </c>
    </row>
    <row r="39" spans="1:12" x14ac:dyDescent="0.3">
      <c r="A39" t="s">
        <v>37</v>
      </c>
      <c r="B39" t="s">
        <v>381</v>
      </c>
      <c r="C39" t="s">
        <v>381</v>
      </c>
      <c r="D39" t="s">
        <v>381</v>
      </c>
      <c r="E39" t="s">
        <v>381</v>
      </c>
      <c r="F39" t="s">
        <v>381</v>
      </c>
      <c r="G39" t="s">
        <v>381</v>
      </c>
      <c r="H39" t="s">
        <v>381</v>
      </c>
      <c r="I39" t="s">
        <v>381</v>
      </c>
      <c r="J39" t="s">
        <v>381</v>
      </c>
      <c r="K39" t="s">
        <v>381</v>
      </c>
      <c r="L39" t="s">
        <v>381</v>
      </c>
    </row>
    <row r="40" spans="1:12" x14ac:dyDescent="0.3">
      <c r="A40" t="s">
        <v>38</v>
      </c>
      <c r="B40" t="s">
        <v>381</v>
      </c>
      <c r="C40" t="s">
        <v>381</v>
      </c>
      <c r="D40" t="s">
        <v>381</v>
      </c>
      <c r="E40" t="s">
        <v>381</v>
      </c>
      <c r="F40" t="s">
        <v>381</v>
      </c>
      <c r="G40" t="s">
        <v>381</v>
      </c>
      <c r="H40" t="s">
        <v>381</v>
      </c>
      <c r="I40" t="s">
        <v>381</v>
      </c>
      <c r="J40" t="s">
        <v>381</v>
      </c>
      <c r="K40" t="s">
        <v>381</v>
      </c>
      <c r="L40" t="s">
        <v>381</v>
      </c>
    </row>
    <row r="41" spans="1:12" x14ac:dyDescent="0.3">
      <c r="A41" t="s">
        <v>39</v>
      </c>
      <c r="B41">
        <v>566.9</v>
      </c>
      <c r="C41">
        <v>258.8</v>
      </c>
      <c r="D41">
        <v>65.5</v>
      </c>
      <c r="E41">
        <v>8.6</v>
      </c>
      <c r="F41">
        <v>3.7</v>
      </c>
      <c r="G41">
        <v>1.5</v>
      </c>
      <c r="H41">
        <v>100</v>
      </c>
      <c r="I41">
        <v>89.6</v>
      </c>
      <c r="J41">
        <v>18.100000000000001</v>
      </c>
      <c r="K41">
        <v>10.4</v>
      </c>
      <c r="L41">
        <v>5.0999999999999996</v>
      </c>
    </row>
    <row r="42" spans="1:12" x14ac:dyDescent="0.3">
      <c r="A42" t="s">
        <v>40</v>
      </c>
      <c r="B42" t="s">
        <v>381</v>
      </c>
      <c r="C42" t="s">
        <v>381</v>
      </c>
      <c r="D42" t="s">
        <v>381</v>
      </c>
      <c r="E42" t="s">
        <v>381</v>
      </c>
      <c r="F42" t="s">
        <v>381</v>
      </c>
      <c r="G42" t="s">
        <v>381</v>
      </c>
      <c r="H42" t="s">
        <v>381</v>
      </c>
      <c r="I42" t="s">
        <v>381</v>
      </c>
      <c r="J42" t="s">
        <v>381</v>
      </c>
      <c r="K42" t="s">
        <v>381</v>
      </c>
      <c r="L42" t="s">
        <v>381</v>
      </c>
    </row>
    <row r="43" spans="1:12" x14ac:dyDescent="0.3">
      <c r="A43" t="s">
        <v>41</v>
      </c>
      <c r="B43" t="s">
        <v>381</v>
      </c>
      <c r="C43" t="s">
        <v>381</v>
      </c>
      <c r="D43" t="s">
        <v>381</v>
      </c>
      <c r="E43" t="s">
        <v>381</v>
      </c>
      <c r="F43" t="s">
        <v>381</v>
      </c>
      <c r="G43" t="s">
        <v>381</v>
      </c>
      <c r="H43" t="s">
        <v>381</v>
      </c>
      <c r="I43" t="s">
        <v>381</v>
      </c>
      <c r="J43" t="s">
        <v>381</v>
      </c>
      <c r="K43" t="s">
        <v>381</v>
      </c>
      <c r="L43" t="s">
        <v>381</v>
      </c>
    </row>
    <row r="44" spans="1:12" x14ac:dyDescent="0.3">
      <c r="A44" t="s">
        <v>42</v>
      </c>
      <c r="B44" t="s">
        <v>381</v>
      </c>
      <c r="C44" t="s">
        <v>381</v>
      </c>
      <c r="D44" t="s">
        <v>381</v>
      </c>
      <c r="E44" t="s">
        <v>381</v>
      </c>
      <c r="F44" t="s">
        <v>381</v>
      </c>
      <c r="G44" t="s">
        <v>381</v>
      </c>
      <c r="H44" t="s">
        <v>381</v>
      </c>
      <c r="I44" t="s">
        <v>381</v>
      </c>
      <c r="J44" t="s">
        <v>381</v>
      </c>
      <c r="K44" t="s">
        <v>381</v>
      </c>
      <c r="L44" t="s">
        <v>381</v>
      </c>
    </row>
    <row r="45" spans="1:12" x14ac:dyDescent="0.3">
      <c r="A45" t="s">
        <v>43</v>
      </c>
      <c r="B45" t="s">
        <v>381</v>
      </c>
      <c r="C45" t="s">
        <v>381</v>
      </c>
      <c r="D45" t="s">
        <v>381</v>
      </c>
      <c r="E45" t="s">
        <v>381</v>
      </c>
      <c r="F45" t="s">
        <v>381</v>
      </c>
      <c r="G45" t="s">
        <v>381</v>
      </c>
      <c r="H45" t="s">
        <v>381</v>
      </c>
      <c r="I45" t="s">
        <v>381</v>
      </c>
      <c r="J45" t="s">
        <v>381</v>
      </c>
      <c r="K45" t="s">
        <v>381</v>
      </c>
      <c r="L45" t="s">
        <v>381</v>
      </c>
    </row>
    <row r="46" spans="1:12" x14ac:dyDescent="0.3">
      <c r="A46" t="s">
        <v>44</v>
      </c>
      <c r="B46" t="s">
        <v>381</v>
      </c>
      <c r="C46" t="s">
        <v>381</v>
      </c>
      <c r="D46" t="s">
        <v>381</v>
      </c>
      <c r="E46" t="s">
        <v>381</v>
      </c>
      <c r="F46" t="s">
        <v>381</v>
      </c>
      <c r="G46" t="s">
        <v>381</v>
      </c>
      <c r="H46" t="s">
        <v>381</v>
      </c>
      <c r="I46" t="s">
        <v>381</v>
      </c>
      <c r="J46" t="s">
        <v>381</v>
      </c>
      <c r="K46" t="s">
        <v>381</v>
      </c>
      <c r="L46" t="s">
        <v>381</v>
      </c>
    </row>
    <row r="47" spans="1:12" x14ac:dyDescent="0.3">
      <c r="A47" t="s">
        <v>45</v>
      </c>
      <c r="B47" t="s">
        <v>381</v>
      </c>
      <c r="C47" t="s">
        <v>381</v>
      </c>
      <c r="D47" t="s">
        <v>381</v>
      </c>
      <c r="E47" t="s">
        <v>381</v>
      </c>
      <c r="F47" t="s">
        <v>381</v>
      </c>
      <c r="G47" t="s">
        <v>381</v>
      </c>
      <c r="H47" t="s">
        <v>381</v>
      </c>
      <c r="I47" t="s">
        <v>381</v>
      </c>
      <c r="J47" t="s">
        <v>381</v>
      </c>
      <c r="K47" t="s">
        <v>381</v>
      </c>
      <c r="L47" t="s">
        <v>381</v>
      </c>
    </row>
    <row r="48" spans="1:12" x14ac:dyDescent="0.3">
      <c r="A48" t="s">
        <v>46</v>
      </c>
      <c r="B48" t="s">
        <v>381</v>
      </c>
      <c r="C48" t="s">
        <v>381</v>
      </c>
      <c r="D48" t="s">
        <v>381</v>
      </c>
      <c r="E48" t="s">
        <v>381</v>
      </c>
      <c r="F48" t="s">
        <v>381</v>
      </c>
      <c r="G48" t="s">
        <v>381</v>
      </c>
      <c r="H48" t="s">
        <v>381</v>
      </c>
      <c r="I48" t="s">
        <v>381</v>
      </c>
      <c r="J48" t="s">
        <v>381</v>
      </c>
      <c r="K48" t="s">
        <v>381</v>
      </c>
      <c r="L48" t="s">
        <v>381</v>
      </c>
    </row>
    <row r="49" spans="1:12" x14ac:dyDescent="0.3">
      <c r="A49" t="s">
        <v>47</v>
      </c>
      <c r="B49" t="s">
        <v>381</v>
      </c>
      <c r="C49" t="s">
        <v>381</v>
      </c>
      <c r="D49" t="s">
        <v>381</v>
      </c>
      <c r="E49" t="s">
        <v>381</v>
      </c>
      <c r="F49" t="s">
        <v>381</v>
      </c>
      <c r="G49" t="s">
        <v>381</v>
      </c>
      <c r="H49" t="s">
        <v>381</v>
      </c>
      <c r="I49" t="s">
        <v>381</v>
      </c>
      <c r="J49" t="s">
        <v>381</v>
      </c>
      <c r="K49" t="s">
        <v>381</v>
      </c>
      <c r="L49" t="s">
        <v>381</v>
      </c>
    </row>
    <row r="50" spans="1:12" x14ac:dyDescent="0.3">
      <c r="A50" t="s">
        <v>48</v>
      </c>
      <c r="B50" t="s">
        <v>381</v>
      </c>
      <c r="C50" t="s">
        <v>381</v>
      </c>
      <c r="D50" t="s">
        <v>381</v>
      </c>
      <c r="E50" t="s">
        <v>381</v>
      </c>
      <c r="F50" t="s">
        <v>381</v>
      </c>
      <c r="G50" t="s">
        <v>381</v>
      </c>
      <c r="H50" t="s">
        <v>381</v>
      </c>
      <c r="I50" t="s">
        <v>381</v>
      </c>
      <c r="J50" t="s">
        <v>381</v>
      </c>
      <c r="K50" t="s">
        <v>381</v>
      </c>
      <c r="L50" t="s">
        <v>381</v>
      </c>
    </row>
    <row r="51" spans="1:12" x14ac:dyDescent="0.3">
      <c r="A51" t="s">
        <v>49</v>
      </c>
      <c r="B51" t="s">
        <v>381</v>
      </c>
      <c r="C51" t="s">
        <v>381</v>
      </c>
      <c r="D51" t="s">
        <v>381</v>
      </c>
      <c r="E51" t="s">
        <v>381</v>
      </c>
      <c r="F51" t="s">
        <v>381</v>
      </c>
      <c r="G51" t="s">
        <v>381</v>
      </c>
      <c r="H51" t="s">
        <v>381</v>
      </c>
      <c r="I51" t="s">
        <v>381</v>
      </c>
      <c r="J51" t="s">
        <v>381</v>
      </c>
      <c r="K51" t="s">
        <v>381</v>
      </c>
      <c r="L51" t="s">
        <v>381</v>
      </c>
    </row>
    <row r="52" spans="1:12" x14ac:dyDescent="0.3">
      <c r="A52" t="s">
        <v>50</v>
      </c>
      <c r="B52" t="s">
        <v>381</v>
      </c>
      <c r="C52" t="s">
        <v>381</v>
      </c>
      <c r="D52" t="s">
        <v>381</v>
      </c>
      <c r="E52" t="s">
        <v>381</v>
      </c>
      <c r="F52" t="s">
        <v>381</v>
      </c>
      <c r="G52" t="s">
        <v>381</v>
      </c>
      <c r="H52" t="s">
        <v>381</v>
      </c>
      <c r="I52" t="s">
        <v>381</v>
      </c>
      <c r="J52" t="s">
        <v>381</v>
      </c>
      <c r="K52" t="s">
        <v>381</v>
      </c>
      <c r="L52" t="s">
        <v>381</v>
      </c>
    </row>
    <row r="53" spans="1:12" x14ac:dyDescent="0.3">
      <c r="A53" t="s">
        <v>51</v>
      </c>
      <c r="B53" t="s">
        <v>381</v>
      </c>
      <c r="C53" t="s">
        <v>381</v>
      </c>
      <c r="D53" t="s">
        <v>381</v>
      </c>
      <c r="E53" t="s">
        <v>381</v>
      </c>
      <c r="F53" t="s">
        <v>381</v>
      </c>
      <c r="G53" t="s">
        <v>381</v>
      </c>
      <c r="H53" t="s">
        <v>381</v>
      </c>
      <c r="I53" t="s">
        <v>381</v>
      </c>
      <c r="J53" t="s">
        <v>381</v>
      </c>
      <c r="K53" t="s">
        <v>381</v>
      </c>
      <c r="L53" t="s">
        <v>381</v>
      </c>
    </row>
    <row r="54" spans="1:12" x14ac:dyDescent="0.3">
      <c r="A54" t="s">
        <v>52</v>
      </c>
      <c r="B54">
        <v>594.5</v>
      </c>
      <c r="C54">
        <v>247.1</v>
      </c>
      <c r="D54">
        <v>42.7</v>
      </c>
      <c r="E54">
        <v>23.6</v>
      </c>
      <c r="F54" t="s">
        <v>381</v>
      </c>
      <c r="G54" t="s">
        <v>381</v>
      </c>
      <c r="H54">
        <v>100</v>
      </c>
      <c r="I54" t="s">
        <v>381</v>
      </c>
      <c r="J54" t="s">
        <v>381</v>
      </c>
      <c r="K54" t="s">
        <v>381</v>
      </c>
      <c r="L54" t="s">
        <v>381</v>
      </c>
    </row>
    <row r="55" spans="1:12" x14ac:dyDescent="0.3">
      <c r="A55" t="s">
        <v>53</v>
      </c>
      <c r="B55" t="s">
        <v>381</v>
      </c>
      <c r="C55" t="s">
        <v>381</v>
      </c>
      <c r="D55" t="s">
        <v>381</v>
      </c>
      <c r="E55" t="s">
        <v>381</v>
      </c>
      <c r="F55" t="s">
        <v>381</v>
      </c>
      <c r="G55" t="s">
        <v>381</v>
      </c>
      <c r="H55" t="s">
        <v>381</v>
      </c>
      <c r="I55" t="s">
        <v>381</v>
      </c>
      <c r="J55" t="s">
        <v>381</v>
      </c>
      <c r="K55" t="s">
        <v>381</v>
      </c>
      <c r="L55" t="s">
        <v>381</v>
      </c>
    </row>
    <row r="56" spans="1:12" x14ac:dyDescent="0.3">
      <c r="A56" t="s">
        <v>54</v>
      </c>
      <c r="B56" t="s">
        <v>381</v>
      </c>
      <c r="C56" t="s">
        <v>381</v>
      </c>
      <c r="D56" t="s">
        <v>381</v>
      </c>
      <c r="E56" t="s">
        <v>381</v>
      </c>
      <c r="F56" t="s">
        <v>381</v>
      </c>
      <c r="G56" t="s">
        <v>381</v>
      </c>
      <c r="H56" t="s">
        <v>381</v>
      </c>
      <c r="I56" t="s">
        <v>381</v>
      </c>
      <c r="J56" t="s">
        <v>381</v>
      </c>
      <c r="K56" t="s">
        <v>381</v>
      </c>
      <c r="L56" t="s">
        <v>381</v>
      </c>
    </row>
    <row r="57" spans="1:12" x14ac:dyDescent="0.3">
      <c r="A57" t="s">
        <v>55</v>
      </c>
      <c r="B57" t="s">
        <v>381</v>
      </c>
      <c r="C57" t="s">
        <v>381</v>
      </c>
      <c r="D57" t="s">
        <v>381</v>
      </c>
      <c r="E57" t="s">
        <v>381</v>
      </c>
      <c r="F57" t="s">
        <v>381</v>
      </c>
      <c r="G57" t="s">
        <v>381</v>
      </c>
      <c r="H57" t="s">
        <v>381</v>
      </c>
      <c r="I57" t="s">
        <v>381</v>
      </c>
      <c r="J57" t="s">
        <v>381</v>
      </c>
      <c r="K57" t="s">
        <v>381</v>
      </c>
      <c r="L57" t="s">
        <v>381</v>
      </c>
    </row>
    <row r="58" spans="1:12" x14ac:dyDescent="0.3">
      <c r="A58" t="s">
        <v>56</v>
      </c>
      <c r="B58" t="s">
        <v>381</v>
      </c>
      <c r="C58" t="s">
        <v>381</v>
      </c>
      <c r="D58" t="s">
        <v>381</v>
      </c>
      <c r="E58" t="s">
        <v>381</v>
      </c>
      <c r="F58" t="s">
        <v>381</v>
      </c>
      <c r="G58" t="s">
        <v>381</v>
      </c>
      <c r="H58" t="s">
        <v>381</v>
      </c>
      <c r="I58" t="s">
        <v>381</v>
      </c>
      <c r="J58" t="s">
        <v>381</v>
      </c>
      <c r="K58" t="s">
        <v>381</v>
      </c>
      <c r="L58" t="s">
        <v>381</v>
      </c>
    </row>
    <row r="59" spans="1:12" x14ac:dyDescent="0.3">
      <c r="A59" t="s">
        <v>57</v>
      </c>
      <c r="B59" t="s">
        <v>381</v>
      </c>
      <c r="C59" t="s">
        <v>381</v>
      </c>
      <c r="D59" t="s">
        <v>381</v>
      </c>
      <c r="E59" t="s">
        <v>381</v>
      </c>
      <c r="F59" t="s">
        <v>381</v>
      </c>
      <c r="G59" t="s">
        <v>381</v>
      </c>
      <c r="H59" t="s">
        <v>381</v>
      </c>
      <c r="I59" t="s">
        <v>381</v>
      </c>
      <c r="J59" t="s">
        <v>381</v>
      </c>
      <c r="K59" t="s">
        <v>381</v>
      </c>
      <c r="L59" t="s">
        <v>381</v>
      </c>
    </row>
    <row r="60" spans="1:12" x14ac:dyDescent="0.3">
      <c r="A60" t="s">
        <v>58</v>
      </c>
      <c r="B60">
        <v>357.5</v>
      </c>
      <c r="C60">
        <v>138.80000000000001</v>
      </c>
      <c r="D60">
        <v>35</v>
      </c>
      <c r="E60">
        <v>7.4</v>
      </c>
      <c r="F60">
        <v>1.2</v>
      </c>
      <c r="G60">
        <v>4.8</v>
      </c>
      <c r="H60">
        <v>69.3</v>
      </c>
      <c r="I60" t="s">
        <v>381</v>
      </c>
      <c r="J60" t="s">
        <v>381</v>
      </c>
      <c r="K60" t="s">
        <v>381</v>
      </c>
      <c r="L60" t="s">
        <v>381</v>
      </c>
    </row>
    <row r="61" spans="1:12" x14ac:dyDescent="0.3">
      <c r="A61" t="s">
        <v>59</v>
      </c>
      <c r="B61" t="s">
        <v>381</v>
      </c>
      <c r="C61" t="s">
        <v>381</v>
      </c>
      <c r="D61" t="s">
        <v>381</v>
      </c>
      <c r="E61" t="s">
        <v>381</v>
      </c>
      <c r="F61" t="s">
        <v>381</v>
      </c>
      <c r="G61" t="s">
        <v>381</v>
      </c>
      <c r="H61" t="s">
        <v>381</v>
      </c>
      <c r="I61" t="s">
        <v>381</v>
      </c>
      <c r="J61" t="s">
        <v>381</v>
      </c>
      <c r="K61" t="s">
        <v>381</v>
      </c>
      <c r="L61" t="s">
        <v>381</v>
      </c>
    </row>
    <row r="62" spans="1:12" x14ac:dyDescent="0.3">
      <c r="A62" t="s">
        <v>60</v>
      </c>
      <c r="B62" t="s">
        <v>381</v>
      </c>
      <c r="C62" t="s">
        <v>381</v>
      </c>
      <c r="D62" t="s">
        <v>381</v>
      </c>
      <c r="E62" t="s">
        <v>381</v>
      </c>
      <c r="F62" t="s">
        <v>381</v>
      </c>
      <c r="G62" t="s">
        <v>381</v>
      </c>
      <c r="H62" t="s">
        <v>381</v>
      </c>
      <c r="I62" t="s">
        <v>381</v>
      </c>
      <c r="J62" t="s">
        <v>381</v>
      </c>
      <c r="K62" t="s">
        <v>381</v>
      </c>
      <c r="L62" t="s">
        <v>381</v>
      </c>
    </row>
    <row r="63" spans="1:12" x14ac:dyDescent="0.3">
      <c r="A63" t="s">
        <v>61</v>
      </c>
      <c r="B63" t="s">
        <v>381</v>
      </c>
      <c r="C63" t="s">
        <v>381</v>
      </c>
      <c r="D63" t="s">
        <v>381</v>
      </c>
      <c r="E63" t="s">
        <v>381</v>
      </c>
      <c r="F63" t="s">
        <v>381</v>
      </c>
      <c r="G63" t="s">
        <v>381</v>
      </c>
      <c r="H63" t="s">
        <v>381</v>
      </c>
      <c r="I63" t="s">
        <v>381</v>
      </c>
      <c r="J63" t="s">
        <v>381</v>
      </c>
      <c r="K63" t="s">
        <v>381</v>
      </c>
      <c r="L63" t="s">
        <v>381</v>
      </c>
    </row>
    <row r="64" spans="1:12" x14ac:dyDescent="0.3">
      <c r="A64" t="s">
        <v>62</v>
      </c>
      <c r="B64" t="s">
        <v>381</v>
      </c>
      <c r="C64" t="s">
        <v>381</v>
      </c>
      <c r="D64" t="s">
        <v>381</v>
      </c>
      <c r="E64" t="s">
        <v>381</v>
      </c>
      <c r="F64" t="s">
        <v>381</v>
      </c>
      <c r="G64" t="s">
        <v>381</v>
      </c>
      <c r="H64" t="s">
        <v>381</v>
      </c>
      <c r="I64" t="s">
        <v>381</v>
      </c>
      <c r="J64" t="s">
        <v>381</v>
      </c>
      <c r="K64" t="s">
        <v>381</v>
      </c>
      <c r="L64" t="s">
        <v>381</v>
      </c>
    </row>
    <row r="65" spans="1:12" x14ac:dyDescent="0.3">
      <c r="A65" t="s">
        <v>63</v>
      </c>
      <c r="B65">
        <v>700</v>
      </c>
      <c r="C65">
        <v>308.35000000000002</v>
      </c>
      <c r="D65">
        <v>33.4</v>
      </c>
      <c r="E65">
        <v>10.6</v>
      </c>
      <c r="F65">
        <v>1.6</v>
      </c>
      <c r="G65">
        <v>1.8</v>
      </c>
      <c r="H65">
        <v>100</v>
      </c>
      <c r="I65">
        <v>47</v>
      </c>
      <c r="J65">
        <v>9</v>
      </c>
      <c r="K65">
        <v>12.2</v>
      </c>
      <c r="L65">
        <v>7.6</v>
      </c>
    </row>
    <row r="66" spans="1:12" x14ac:dyDescent="0.3">
      <c r="A66" t="s">
        <v>64</v>
      </c>
      <c r="B66">
        <v>420.5</v>
      </c>
      <c r="C66" t="s">
        <v>381</v>
      </c>
      <c r="D66">
        <v>56.1</v>
      </c>
      <c r="E66">
        <v>8.3000000000000007</v>
      </c>
      <c r="F66">
        <v>3.5</v>
      </c>
      <c r="G66">
        <v>4.8</v>
      </c>
      <c r="H66">
        <v>100</v>
      </c>
      <c r="I66">
        <v>66.400000000000006</v>
      </c>
      <c r="J66">
        <v>29.8</v>
      </c>
      <c r="K66" t="s">
        <v>381</v>
      </c>
      <c r="L66" t="s">
        <v>381</v>
      </c>
    </row>
    <row r="67" spans="1:12" x14ac:dyDescent="0.3">
      <c r="A67" t="s">
        <v>65</v>
      </c>
      <c r="B67">
        <v>950.7</v>
      </c>
      <c r="C67">
        <v>241.5</v>
      </c>
      <c r="D67">
        <v>113.4</v>
      </c>
      <c r="E67">
        <v>34.6</v>
      </c>
      <c r="F67">
        <v>8</v>
      </c>
      <c r="G67">
        <v>5</v>
      </c>
      <c r="H67">
        <v>100</v>
      </c>
      <c r="I67" t="s">
        <v>381</v>
      </c>
      <c r="J67" t="s">
        <v>381</v>
      </c>
      <c r="K67" t="s">
        <v>381</v>
      </c>
      <c r="L67" t="s">
        <v>381</v>
      </c>
    </row>
    <row r="68" spans="1:12" x14ac:dyDescent="0.3">
      <c r="A68" t="s">
        <v>66</v>
      </c>
      <c r="B68" t="s">
        <v>381</v>
      </c>
      <c r="C68" t="s">
        <v>381</v>
      </c>
      <c r="D68" t="s">
        <v>381</v>
      </c>
      <c r="E68" t="s">
        <v>381</v>
      </c>
      <c r="F68" t="s">
        <v>381</v>
      </c>
      <c r="G68" t="s">
        <v>381</v>
      </c>
      <c r="H68" t="s">
        <v>381</v>
      </c>
      <c r="I68" t="s">
        <v>381</v>
      </c>
      <c r="J68" t="s">
        <v>381</v>
      </c>
      <c r="K68" t="s">
        <v>381</v>
      </c>
      <c r="L68" t="s">
        <v>381</v>
      </c>
    </row>
    <row r="69" spans="1:12" x14ac:dyDescent="0.3">
      <c r="A69" t="s">
        <v>67</v>
      </c>
      <c r="B69">
        <v>732.6</v>
      </c>
      <c r="C69" t="s">
        <v>381</v>
      </c>
      <c r="D69">
        <v>94.8</v>
      </c>
      <c r="E69">
        <v>9.5</v>
      </c>
      <c r="F69" t="s">
        <v>381</v>
      </c>
      <c r="G69" t="s">
        <v>381</v>
      </c>
      <c r="H69" t="s">
        <v>381</v>
      </c>
      <c r="I69">
        <v>94.8</v>
      </c>
      <c r="J69">
        <v>94.8</v>
      </c>
      <c r="K69">
        <v>9.5</v>
      </c>
      <c r="L69">
        <v>9.5</v>
      </c>
    </row>
    <row r="70" spans="1:12" x14ac:dyDescent="0.3">
      <c r="A70" t="s">
        <v>68</v>
      </c>
      <c r="B70">
        <v>298.3</v>
      </c>
      <c r="C70">
        <v>315.7</v>
      </c>
      <c r="D70">
        <v>73.400000000000006</v>
      </c>
      <c r="E70">
        <v>12.5</v>
      </c>
      <c r="F70">
        <v>3</v>
      </c>
      <c r="G70">
        <v>1</v>
      </c>
      <c r="H70">
        <v>100</v>
      </c>
      <c r="I70">
        <v>87.2</v>
      </c>
      <c r="J70">
        <v>29.7</v>
      </c>
      <c r="K70">
        <v>11.3</v>
      </c>
      <c r="L70">
        <v>16.399999999999999</v>
      </c>
    </row>
    <row r="71" spans="1:12" x14ac:dyDescent="0.3">
      <c r="A71" t="s">
        <v>69</v>
      </c>
      <c r="B71" t="s">
        <v>381</v>
      </c>
      <c r="C71" t="s">
        <v>381</v>
      </c>
      <c r="D71" t="s">
        <v>381</v>
      </c>
      <c r="E71" t="s">
        <v>381</v>
      </c>
      <c r="F71" t="s">
        <v>381</v>
      </c>
      <c r="G71" t="s">
        <v>381</v>
      </c>
      <c r="H71" t="s">
        <v>381</v>
      </c>
      <c r="I71" t="s">
        <v>381</v>
      </c>
      <c r="J71" t="s">
        <v>381</v>
      </c>
      <c r="K71" t="s">
        <v>381</v>
      </c>
      <c r="L71" t="s">
        <v>381</v>
      </c>
    </row>
    <row r="72" spans="1:12" x14ac:dyDescent="0.3">
      <c r="A72" t="s">
        <v>70</v>
      </c>
      <c r="B72" t="s">
        <v>381</v>
      </c>
      <c r="C72" t="s">
        <v>381</v>
      </c>
      <c r="D72" t="s">
        <v>381</v>
      </c>
      <c r="E72" t="s">
        <v>381</v>
      </c>
      <c r="F72" t="s">
        <v>381</v>
      </c>
      <c r="G72" t="s">
        <v>381</v>
      </c>
      <c r="H72" t="s">
        <v>381</v>
      </c>
      <c r="I72" t="s">
        <v>381</v>
      </c>
      <c r="J72" t="s">
        <v>381</v>
      </c>
      <c r="K72" t="s">
        <v>381</v>
      </c>
      <c r="L72" t="s">
        <v>381</v>
      </c>
    </row>
    <row r="73" spans="1:12" x14ac:dyDescent="0.3">
      <c r="A73" t="s">
        <v>71</v>
      </c>
      <c r="B73" t="s">
        <v>381</v>
      </c>
      <c r="C73" t="s">
        <v>381</v>
      </c>
      <c r="D73" t="s">
        <v>381</v>
      </c>
      <c r="E73" t="s">
        <v>381</v>
      </c>
      <c r="F73" t="s">
        <v>381</v>
      </c>
      <c r="G73" t="s">
        <v>381</v>
      </c>
      <c r="H73" t="s">
        <v>381</v>
      </c>
      <c r="I73" t="s">
        <v>381</v>
      </c>
      <c r="J73" t="s">
        <v>381</v>
      </c>
      <c r="K73" t="s">
        <v>381</v>
      </c>
      <c r="L73" t="s">
        <v>381</v>
      </c>
    </row>
    <row r="74" spans="1:12" x14ac:dyDescent="0.3">
      <c r="A74" t="s">
        <v>72</v>
      </c>
      <c r="B74" t="s">
        <v>381</v>
      </c>
      <c r="C74" t="s">
        <v>381</v>
      </c>
      <c r="D74" t="s">
        <v>381</v>
      </c>
      <c r="E74" t="s">
        <v>381</v>
      </c>
      <c r="F74" t="s">
        <v>381</v>
      </c>
      <c r="G74" t="s">
        <v>381</v>
      </c>
      <c r="H74" t="s">
        <v>381</v>
      </c>
      <c r="I74" t="s">
        <v>381</v>
      </c>
      <c r="J74" t="s">
        <v>381</v>
      </c>
      <c r="K74" t="s">
        <v>381</v>
      </c>
      <c r="L74" t="s">
        <v>381</v>
      </c>
    </row>
    <row r="75" spans="1:12" x14ac:dyDescent="0.3">
      <c r="A75" t="s">
        <v>73</v>
      </c>
      <c r="B75">
        <v>737.4</v>
      </c>
      <c r="C75">
        <v>303</v>
      </c>
      <c r="D75">
        <v>120.3</v>
      </c>
      <c r="E75">
        <v>59.1</v>
      </c>
      <c r="F75">
        <v>1.7</v>
      </c>
      <c r="G75">
        <v>0.2</v>
      </c>
      <c r="H75">
        <v>97.1</v>
      </c>
      <c r="I75">
        <v>141.4</v>
      </c>
      <c r="J75">
        <v>66.099999999999994</v>
      </c>
      <c r="K75">
        <v>64.3</v>
      </c>
      <c r="L75">
        <v>45.4</v>
      </c>
    </row>
    <row r="76" spans="1:12" x14ac:dyDescent="0.3">
      <c r="A76" t="s">
        <v>74</v>
      </c>
      <c r="B76">
        <v>735.63</v>
      </c>
      <c r="C76">
        <v>301</v>
      </c>
      <c r="D76">
        <v>98.7</v>
      </c>
      <c r="E76">
        <v>45.1</v>
      </c>
      <c r="F76">
        <v>10</v>
      </c>
      <c r="G76">
        <v>6</v>
      </c>
      <c r="H76">
        <v>100</v>
      </c>
      <c r="I76">
        <v>99.3</v>
      </c>
      <c r="J76">
        <v>96.8</v>
      </c>
      <c r="K76">
        <v>45.4</v>
      </c>
      <c r="L76">
        <v>44.3</v>
      </c>
    </row>
    <row r="77" spans="1:12" x14ac:dyDescent="0.3">
      <c r="A77" t="s">
        <v>75</v>
      </c>
      <c r="B77">
        <v>732.6</v>
      </c>
      <c r="C77">
        <v>288.10000000000002</v>
      </c>
      <c r="D77">
        <v>79.599999999999994</v>
      </c>
      <c r="E77">
        <v>15.8</v>
      </c>
      <c r="F77">
        <v>3.1</v>
      </c>
      <c r="G77">
        <v>0.3</v>
      </c>
      <c r="H77" t="s">
        <v>381</v>
      </c>
      <c r="I77" t="s">
        <v>381</v>
      </c>
      <c r="J77" t="s">
        <v>381</v>
      </c>
      <c r="K77" t="s">
        <v>381</v>
      </c>
      <c r="L77" t="s">
        <v>381</v>
      </c>
    </row>
    <row r="78" spans="1:12" x14ac:dyDescent="0.3">
      <c r="A78" t="s">
        <v>76</v>
      </c>
      <c r="B78" t="s">
        <v>381</v>
      </c>
      <c r="C78" t="s">
        <v>381</v>
      </c>
      <c r="D78" t="s">
        <v>381</v>
      </c>
      <c r="E78" t="s">
        <v>381</v>
      </c>
      <c r="F78" t="s">
        <v>381</v>
      </c>
      <c r="G78" t="s">
        <v>381</v>
      </c>
      <c r="H78" t="s">
        <v>381</v>
      </c>
      <c r="I78" t="s">
        <v>381</v>
      </c>
      <c r="J78" t="s">
        <v>381</v>
      </c>
      <c r="K78" t="s">
        <v>381</v>
      </c>
      <c r="L78" t="s">
        <v>381</v>
      </c>
    </row>
    <row r="79" spans="1:12" x14ac:dyDescent="0.3">
      <c r="A79" t="s">
        <v>77</v>
      </c>
      <c r="B79">
        <v>866.1</v>
      </c>
      <c r="C79">
        <v>189</v>
      </c>
      <c r="D79">
        <v>141</v>
      </c>
      <c r="E79">
        <v>36</v>
      </c>
      <c r="F79">
        <v>7.3</v>
      </c>
      <c r="G79">
        <v>5</v>
      </c>
      <c r="H79" t="s">
        <v>381</v>
      </c>
      <c r="I79">
        <v>200</v>
      </c>
      <c r="J79">
        <v>27</v>
      </c>
      <c r="K79">
        <v>43</v>
      </c>
      <c r="L79">
        <v>23</v>
      </c>
    </row>
    <row r="80" spans="1:12" x14ac:dyDescent="0.3">
      <c r="A80" t="s">
        <v>78</v>
      </c>
      <c r="B80" t="s">
        <v>381</v>
      </c>
      <c r="C80" t="s">
        <v>381</v>
      </c>
      <c r="D80" t="s">
        <v>381</v>
      </c>
      <c r="E80" t="s">
        <v>381</v>
      </c>
      <c r="F80" t="s">
        <v>381</v>
      </c>
      <c r="G80" t="s">
        <v>381</v>
      </c>
      <c r="H80" t="s">
        <v>381</v>
      </c>
      <c r="I80" t="s">
        <v>381</v>
      </c>
      <c r="J80" t="s">
        <v>381</v>
      </c>
      <c r="K80" t="s">
        <v>381</v>
      </c>
      <c r="L80" t="s">
        <v>381</v>
      </c>
    </row>
    <row r="81" spans="1:12" x14ac:dyDescent="0.3">
      <c r="A81" t="s">
        <v>79</v>
      </c>
      <c r="B81" t="s">
        <v>381</v>
      </c>
      <c r="C81" t="s">
        <v>381</v>
      </c>
      <c r="D81" t="s">
        <v>381</v>
      </c>
      <c r="E81" t="s">
        <v>381</v>
      </c>
      <c r="F81" t="s">
        <v>381</v>
      </c>
      <c r="G81" t="s">
        <v>381</v>
      </c>
      <c r="H81" t="s">
        <v>381</v>
      </c>
      <c r="I81" t="s">
        <v>381</v>
      </c>
      <c r="J81" t="s">
        <v>381</v>
      </c>
      <c r="K81" t="s">
        <v>381</v>
      </c>
      <c r="L81" t="s">
        <v>381</v>
      </c>
    </row>
    <row r="82" spans="1:12" x14ac:dyDescent="0.3">
      <c r="A82" t="s">
        <v>80</v>
      </c>
      <c r="B82" t="s">
        <v>381</v>
      </c>
      <c r="C82" t="s">
        <v>381</v>
      </c>
      <c r="D82" t="s">
        <v>381</v>
      </c>
      <c r="E82" t="s">
        <v>381</v>
      </c>
      <c r="F82" t="s">
        <v>381</v>
      </c>
      <c r="G82" t="s">
        <v>381</v>
      </c>
      <c r="H82" t="s">
        <v>381</v>
      </c>
      <c r="I82" t="s">
        <v>381</v>
      </c>
      <c r="J82" t="s">
        <v>381</v>
      </c>
      <c r="K82" t="s">
        <v>381</v>
      </c>
      <c r="L82" t="s">
        <v>381</v>
      </c>
    </row>
    <row r="83" spans="1:12" x14ac:dyDescent="0.3">
      <c r="A83" t="s">
        <v>81</v>
      </c>
      <c r="B83" t="s">
        <v>381</v>
      </c>
      <c r="C83" t="s">
        <v>381</v>
      </c>
      <c r="D83" t="s">
        <v>381</v>
      </c>
      <c r="E83" t="s">
        <v>381</v>
      </c>
      <c r="F83" t="s">
        <v>381</v>
      </c>
      <c r="G83" t="s">
        <v>381</v>
      </c>
      <c r="H83" t="s">
        <v>381</v>
      </c>
      <c r="I83" t="s">
        <v>381</v>
      </c>
      <c r="J83" t="s">
        <v>381</v>
      </c>
      <c r="K83" t="s">
        <v>381</v>
      </c>
      <c r="L83" t="s">
        <v>381</v>
      </c>
    </row>
    <row r="84" spans="1:12" x14ac:dyDescent="0.3">
      <c r="A84" t="s">
        <v>82</v>
      </c>
      <c r="B84" t="s">
        <v>381</v>
      </c>
      <c r="C84" t="s">
        <v>381</v>
      </c>
      <c r="D84" t="s">
        <v>381</v>
      </c>
      <c r="E84" t="s">
        <v>381</v>
      </c>
      <c r="F84" t="s">
        <v>381</v>
      </c>
      <c r="G84" t="s">
        <v>381</v>
      </c>
      <c r="H84" t="s">
        <v>381</v>
      </c>
      <c r="I84" t="s">
        <v>381</v>
      </c>
      <c r="J84" t="s">
        <v>381</v>
      </c>
      <c r="K84" t="s">
        <v>381</v>
      </c>
      <c r="L84" t="s">
        <v>381</v>
      </c>
    </row>
    <row r="85" spans="1:12" x14ac:dyDescent="0.3">
      <c r="A85" t="s">
        <v>83</v>
      </c>
      <c r="B85" t="s">
        <v>381</v>
      </c>
      <c r="C85" t="s">
        <v>381</v>
      </c>
      <c r="D85" t="s">
        <v>381</v>
      </c>
      <c r="E85" t="s">
        <v>381</v>
      </c>
      <c r="F85" t="s">
        <v>381</v>
      </c>
      <c r="G85" t="s">
        <v>381</v>
      </c>
      <c r="H85" t="s">
        <v>381</v>
      </c>
      <c r="I85" t="s">
        <v>381</v>
      </c>
      <c r="J85" t="s">
        <v>381</v>
      </c>
      <c r="K85" t="s">
        <v>381</v>
      </c>
      <c r="L85" t="s">
        <v>381</v>
      </c>
    </row>
    <row r="86" spans="1:12" x14ac:dyDescent="0.3">
      <c r="A86" t="s">
        <v>84</v>
      </c>
      <c r="B86">
        <v>614</v>
      </c>
      <c r="C86">
        <v>312.8</v>
      </c>
      <c r="D86">
        <v>19.7</v>
      </c>
      <c r="E86">
        <v>3.3</v>
      </c>
      <c r="F86">
        <v>3.5</v>
      </c>
      <c r="G86">
        <v>0</v>
      </c>
      <c r="H86" t="s">
        <v>381</v>
      </c>
      <c r="I86" t="s">
        <v>381</v>
      </c>
      <c r="J86" t="s">
        <v>381</v>
      </c>
      <c r="K86" t="s">
        <v>381</v>
      </c>
      <c r="L86" t="s">
        <v>381</v>
      </c>
    </row>
    <row r="87" spans="1:12" x14ac:dyDescent="0.3">
      <c r="A87" t="s">
        <v>85</v>
      </c>
      <c r="B87" t="s">
        <v>381</v>
      </c>
      <c r="C87" t="s">
        <v>381</v>
      </c>
      <c r="D87" t="s">
        <v>381</v>
      </c>
      <c r="E87" t="s">
        <v>381</v>
      </c>
      <c r="F87" t="s">
        <v>381</v>
      </c>
      <c r="G87" t="s">
        <v>381</v>
      </c>
      <c r="H87" t="s">
        <v>381</v>
      </c>
      <c r="I87" t="s">
        <v>381</v>
      </c>
      <c r="J87" t="s">
        <v>381</v>
      </c>
      <c r="K87" t="s">
        <v>381</v>
      </c>
      <c r="L87" t="s">
        <v>381</v>
      </c>
    </row>
    <row r="88" spans="1:12" x14ac:dyDescent="0.3">
      <c r="A88" t="s">
        <v>86</v>
      </c>
      <c r="B88" t="s">
        <v>381</v>
      </c>
      <c r="C88" t="s">
        <v>381</v>
      </c>
      <c r="D88" t="s">
        <v>381</v>
      </c>
      <c r="E88" t="s">
        <v>381</v>
      </c>
      <c r="F88" t="s">
        <v>381</v>
      </c>
      <c r="G88" t="s">
        <v>381</v>
      </c>
      <c r="H88" t="s">
        <v>381</v>
      </c>
      <c r="I88" t="s">
        <v>381</v>
      </c>
      <c r="J88" t="s">
        <v>381</v>
      </c>
      <c r="K88" t="s">
        <v>381</v>
      </c>
      <c r="L88" t="s">
        <v>381</v>
      </c>
    </row>
    <row r="89" spans="1:12" x14ac:dyDescent="0.3">
      <c r="A89" t="s">
        <v>87</v>
      </c>
      <c r="B89" t="s">
        <v>381</v>
      </c>
      <c r="C89" t="s">
        <v>381</v>
      </c>
      <c r="D89" t="s">
        <v>381</v>
      </c>
      <c r="E89" t="s">
        <v>381</v>
      </c>
      <c r="F89" t="s">
        <v>381</v>
      </c>
      <c r="G89" t="s">
        <v>381</v>
      </c>
      <c r="H89" t="s">
        <v>381</v>
      </c>
      <c r="I89" t="s">
        <v>381</v>
      </c>
      <c r="J89" t="s">
        <v>381</v>
      </c>
      <c r="K89" t="s">
        <v>381</v>
      </c>
      <c r="L89" t="s">
        <v>381</v>
      </c>
    </row>
    <row r="90" spans="1:12" x14ac:dyDescent="0.3">
      <c r="A90" t="s">
        <v>88</v>
      </c>
      <c r="B90">
        <v>931</v>
      </c>
      <c r="C90" t="s">
        <v>381</v>
      </c>
      <c r="D90">
        <v>86.11</v>
      </c>
      <c r="E90">
        <v>32.229999999999997</v>
      </c>
      <c r="F90" t="s">
        <v>381</v>
      </c>
      <c r="G90" t="s">
        <v>381</v>
      </c>
      <c r="H90" t="s">
        <v>381</v>
      </c>
      <c r="I90" t="s">
        <v>381</v>
      </c>
      <c r="J90" t="s">
        <v>381</v>
      </c>
      <c r="K90" t="s">
        <v>381</v>
      </c>
      <c r="L90" t="s">
        <v>381</v>
      </c>
    </row>
    <row r="91" spans="1:12" x14ac:dyDescent="0.3">
      <c r="A91" t="s">
        <v>89</v>
      </c>
      <c r="B91" t="s">
        <v>381</v>
      </c>
      <c r="C91" t="s">
        <v>381</v>
      </c>
      <c r="D91" t="s">
        <v>381</v>
      </c>
      <c r="E91" t="s">
        <v>381</v>
      </c>
      <c r="F91" t="s">
        <v>381</v>
      </c>
      <c r="G91" t="s">
        <v>381</v>
      </c>
      <c r="H91" t="s">
        <v>381</v>
      </c>
      <c r="I91" t="s">
        <v>381</v>
      </c>
      <c r="J91" t="s">
        <v>381</v>
      </c>
      <c r="K91" t="s">
        <v>381</v>
      </c>
      <c r="L91" t="s">
        <v>381</v>
      </c>
    </row>
    <row r="92" spans="1:12" x14ac:dyDescent="0.3">
      <c r="A92" t="s">
        <v>90</v>
      </c>
      <c r="B92">
        <v>421</v>
      </c>
      <c r="C92" t="s">
        <v>381</v>
      </c>
      <c r="D92">
        <v>72</v>
      </c>
      <c r="E92">
        <v>46</v>
      </c>
      <c r="F92" t="s">
        <v>381</v>
      </c>
      <c r="G92" t="s">
        <v>381</v>
      </c>
      <c r="H92" t="s">
        <v>381</v>
      </c>
      <c r="I92" t="s">
        <v>381</v>
      </c>
      <c r="J92" t="s">
        <v>381</v>
      </c>
      <c r="K92" t="s">
        <v>381</v>
      </c>
      <c r="L92" t="s">
        <v>381</v>
      </c>
    </row>
    <row r="93" spans="1:12" x14ac:dyDescent="0.3">
      <c r="A93" t="s">
        <v>91</v>
      </c>
      <c r="B93" t="s">
        <v>381</v>
      </c>
      <c r="C93" t="s">
        <v>381</v>
      </c>
      <c r="D93" t="s">
        <v>381</v>
      </c>
      <c r="E93" t="s">
        <v>381</v>
      </c>
      <c r="F93" t="s">
        <v>381</v>
      </c>
      <c r="G93" t="s">
        <v>381</v>
      </c>
      <c r="H93" t="s">
        <v>381</v>
      </c>
      <c r="I93" t="s">
        <v>381</v>
      </c>
      <c r="J93" t="s">
        <v>381</v>
      </c>
      <c r="K93" t="s">
        <v>381</v>
      </c>
      <c r="L93" t="s">
        <v>381</v>
      </c>
    </row>
    <row r="94" spans="1:12" x14ac:dyDescent="0.3">
      <c r="A94" t="s">
        <v>92</v>
      </c>
      <c r="B94">
        <v>491</v>
      </c>
      <c r="C94">
        <v>279</v>
      </c>
      <c r="D94">
        <v>36</v>
      </c>
      <c r="E94">
        <v>13.7</v>
      </c>
      <c r="F94">
        <v>5.7</v>
      </c>
      <c r="G94">
        <v>2.6</v>
      </c>
      <c r="H94">
        <v>76</v>
      </c>
      <c r="I94">
        <v>40.4</v>
      </c>
      <c r="J94">
        <v>18.7</v>
      </c>
      <c r="K94">
        <v>15.1</v>
      </c>
      <c r="L94">
        <v>8</v>
      </c>
    </row>
    <row r="95" spans="1:12" x14ac:dyDescent="0.3">
      <c r="A95" t="s">
        <v>93</v>
      </c>
      <c r="B95" t="s">
        <v>381</v>
      </c>
      <c r="C95" t="s">
        <v>381</v>
      </c>
      <c r="D95" t="s">
        <v>381</v>
      </c>
      <c r="E95" t="s">
        <v>381</v>
      </c>
      <c r="F95" t="s">
        <v>381</v>
      </c>
      <c r="G95" t="s">
        <v>381</v>
      </c>
      <c r="H95" t="s">
        <v>381</v>
      </c>
      <c r="I95" t="s">
        <v>381</v>
      </c>
      <c r="J95" t="s">
        <v>381</v>
      </c>
      <c r="K95" t="s">
        <v>381</v>
      </c>
      <c r="L95" t="s">
        <v>381</v>
      </c>
    </row>
    <row r="96" spans="1:12" x14ac:dyDescent="0.3">
      <c r="A96" t="s">
        <v>94</v>
      </c>
      <c r="B96" t="s">
        <v>381</v>
      </c>
      <c r="C96" t="s">
        <v>381</v>
      </c>
      <c r="D96" t="s">
        <v>381</v>
      </c>
      <c r="E96" t="s">
        <v>381</v>
      </c>
      <c r="F96" t="s">
        <v>381</v>
      </c>
      <c r="G96" t="s">
        <v>381</v>
      </c>
      <c r="H96" t="s">
        <v>381</v>
      </c>
      <c r="I96" t="s">
        <v>381</v>
      </c>
      <c r="J96" t="s">
        <v>381</v>
      </c>
      <c r="K96" t="s">
        <v>381</v>
      </c>
      <c r="L96" t="s">
        <v>381</v>
      </c>
    </row>
    <row r="97" spans="1:12" x14ac:dyDescent="0.3">
      <c r="A97" t="s">
        <v>95</v>
      </c>
      <c r="B97">
        <v>950.5</v>
      </c>
      <c r="C97">
        <v>346</v>
      </c>
      <c r="D97">
        <v>64.8</v>
      </c>
      <c r="E97">
        <v>5.9</v>
      </c>
      <c r="F97">
        <v>4.5</v>
      </c>
      <c r="G97">
        <v>1.9</v>
      </c>
      <c r="H97" t="s">
        <v>381</v>
      </c>
      <c r="I97" t="s">
        <v>381</v>
      </c>
      <c r="J97" t="s">
        <v>381</v>
      </c>
      <c r="K97" t="s">
        <v>381</v>
      </c>
      <c r="L97" t="s">
        <v>381</v>
      </c>
    </row>
    <row r="98" spans="1:12" x14ac:dyDescent="0.3">
      <c r="A98" t="s">
        <v>96</v>
      </c>
      <c r="B98" t="s">
        <v>381</v>
      </c>
      <c r="C98" t="s">
        <v>381</v>
      </c>
      <c r="D98" t="s">
        <v>381</v>
      </c>
      <c r="E98" t="s">
        <v>381</v>
      </c>
      <c r="F98" t="s">
        <v>381</v>
      </c>
      <c r="G98" t="s">
        <v>381</v>
      </c>
      <c r="H98" t="s">
        <v>381</v>
      </c>
      <c r="I98" t="s">
        <v>381</v>
      </c>
      <c r="J98" t="s">
        <v>381</v>
      </c>
      <c r="K98" t="s">
        <v>381</v>
      </c>
      <c r="L98" t="s">
        <v>381</v>
      </c>
    </row>
    <row r="99" spans="1:12" x14ac:dyDescent="0.3">
      <c r="A99" t="s">
        <v>97</v>
      </c>
      <c r="B99" t="s">
        <v>381</v>
      </c>
      <c r="C99" t="s">
        <v>381</v>
      </c>
      <c r="D99" t="s">
        <v>381</v>
      </c>
      <c r="E99" t="s">
        <v>381</v>
      </c>
      <c r="F99" t="s">
        <v>381</v>
      </c>
      <c r="G99" t="s">
        <v>381</v>
      </c>
      <c r="H99" t="s">
        <v>381</v>
      </c>
      <c r="I99" t="s">
        <v>381</v>
      </c>
      <c r="J99" t="s">
        <v>381</v>
      </c>
      <c r="K99" t="s">
        <v>381</v>
      </c>
      <c r="L99" t="s">
        <v>381</v>
      </c>
    </row>
    <row r="100" spans="1:12" x14ac:dyDescent="0.3">
      <c r="A100" t="s">
        <v>98</v>
      </c>
      <c r="B100">
        <v>697.5</v>
      </c>
      <c r="C100">
        <v>450</v>
      </c>
      <c r="D100">
        <v>355</v>
      </c>
      <c r="E100">
        <v>12.8</v>
      </c>
      <c r="F100">
        <v>2.5</v>
      </c>
      <c r="G100">
        <v>0</v>
      </c>
      <c r="H100">
        <v>80</v>
      </c>
      <c r="I100">
        <v>78</v>
      </c>
      <c r="J100">
        <v>102</v>
      </c>
      <c r="K100">
        <v>12</v>
      </c>
      <c r="L100">
        <v>13</v>
      </c>
    </row>
    <row r="101" spans="1:12" x14ac:dyDescent="0.3">
      <c r="A101" t="s">
        <v>99</v>
      </c>
      <c r="B101">
        <v>502.28</v>
      </c>
      <c r="C101">
        <v>245.11</v>
      </c>
      <c r="D101" t="s">
        <v>381</v>
      </c>
      <c r="E101" t="s">
        <v>381</v>
      </c>
      <c r="F101">
        <v>3</v>
      </c>
      <c r="G101">
        <v>4</v>
      </c>
      <c r="H101" t="s">
        <v>381</v>
      </c>
      <c r="I101" t="s">
        <v>381</v>
      </c>
      <c r="J101" t="s">
        <v>381</v>
      </c>
      <c r="K101" t="s">
        <v>381</v>
      </c>
      <c r="L101" t="s">
        <v>381</v>
      </c>
    </row>
    <row r="102" spans="1:12" x14ac:dyDescent="0.3">
      <c r="A102" t="s">
        <v>100</v>
      </c>
      <c r="B102" t="s">
        <v>381</v>
      </c>
      <c r="C102" t="s">
        <v>381</v>
      </c>
      <c r="D102" t="s">
        <v>381</v>
      </c>
      <c r="E102" t="s">
        <v>381</v>
      </c>
      <c r="F102" t="s">
        <v>381</v>
      </c>
      <c r="G102" t="s">
        <v>381</v>
      </c>
      <c r="H102" t="s">
        <v>381</v>
      </c>
      <c r="I102" t="s">
        <v>381</v>
      </c>
      <c r="J102" t="s">
        <v>381</v>
      </c>
      <c r="K102" t="s">
        <v>381</v>
      </c>
      <c r="L102" t="s">
        <v>381</v>
      </c>
    </row>
    <row r="103" spans="1:12" x14ac:dyDescent="0.3">
      <c r="A103" t="s">
        <v>101</v>
      </c>
      <c r="B103" t="s">
        <v>381</v>
      </c>
      <c r="C103" t="s">
        <v>381</v>
      </c>
      <c r="D103" t="s">
        <v>381</v>
      </c>
      <c r="E103" t="s">
        <v>381</v>
      </c>
      <c r="F103" t="s">
        <v>381</v>
      </c>
      <c r="G103" t="s">
        <v>381</v>
      </c>
      <c r="H103" t="s">
        <v>381</v>
      </c>
      <c r="I103" t="s">
        <v>381</v>
      </c>
      <c r="J103" t="s">
        <v>381</v>
      </c>
      <c r="K103" t="s">
        <v>381</v>
      </c>
      <c r="L103" t="s">
        <v>381</v>
      </c>
    </row>
    <row r="104" spans="1:12" x14ac:dyDescent="0.3">
      <c r="A104" t="s">
        <v>102</v>
      </c>
      <c r="B104" t="s">
        <v>381</v>
      </c>
      <c r="C104" t="s">
        <v>381</v>
      </c>
      <c r="D104" t="s">
        <v>381</v>
      </c>
      <c r="E104" t="s">
        <v>381</v>
      </c>
      <c r="F104" t="s">
        <v>381</v>
      </c>
      <c r="G104" t="s">
        <v>381</v>
      </c>
      <c r="H104" t="s">
        <v>381</v>
      </c>
      <c r="I104" t="s">
        <v>381</v>
      </c>
      <c r="J104" t="s">
        <v>381</v>
      </c>
      <c r="K104" t="s">
        <v>381</v>
      </c>
      <c r="L104" t="s">
        <v>381</v>
      </c>
    </row>
    <row r="105" spans="1:12" x14ac:dyDescent="0.3">
      <c r="A105" t="s">
        <v>103</v>
      </c>
      <c r="B105" t="s">
        <v>381</v>
      </c>
      <c r="C105" t="s">
        <v>381</v>
      </c>
      <c r="D105" t="s">
        <v>381</v>
      </c>
      <c r="E105" t="s">
        <v>381</v>
      </c>
      <c r="F105" t="s">
        <v>381</v>
      </c>
      <c r="G105" t="s">
        <v>381</v>
      </c>
      <c r="H105" t="s">
        <v>381</v>
      </c>
      <c r="I105" t="s">
        <v>381</v>
      </c>
      <c r="J105" t="s">
        <v>381</v>
      </c>
      <c r="K105" t="s">
        <v>381</v>
      </c>
      <c r="L105" t="s">
        <v>381</v>
      </c>
    </row>
    <row r="106" spans="1:12" x14ac:dyDescent="0.3">
      <c r="A106" t="s">
        <v>104</v>
      </c>
      <c r="B106">
        <v>786.9</v>
      </c>
      <c r="C106">
        <v>229.7</v>
      </c>
      <c r="D106">
        <v>69.900000000000006</v>
      </c>
      <c r="E106">
        <v>5.0999999999999996</v>
      </c>
      <c r="F106">
        <v>0</v>
      </c>
      <c r="G106">
        <v>0</v>
      </c>
      <c r="H106">
        <v>46.4</v>
      </c>
      <c r="I106">
        <v>85.3</v>
      </c>
      <c r="J106">
        <v>49.2</v>
      </c>
      <c r="K106">
        <v>6.3</v>
      </c>
      <c r="L106">
        <v>3.6</v>
      </c>
    </row>
    <row r="107" spans="1:12" x14ac:dyDescent="0.3">
      <c r="A107" t="s">
        <v>105</v>
      </c>
      <c r="B107">
        <v>643.29999999999995</v>
      </c>
      <c r="C107">
        <v>407.3</v>
      </c>
      <c r="D107">
        <v>31.5</v>
      </c>
      <c r="E107">
        <v>5</v>
      </c>
      <c r="F107">
        <v>2</v>
      </c>
      <c r="G107" t="s">
        <v>381</v>
      </c>
      <c r="H107" t="s">
        <v>381</v>
      </c>
      <c r="I107" t="s">
        <v>381</v>
      </c>
      <c r="J107" t="s">
        <v>381</v>
      </c>
      <c r="K107" t="s">
        <v>381</v>
      </c>
      <c r="L107" t="s">
        <v>381</v>
      </c>
    </row>
    <row r="108" spans="1:12" x14ac:dyDescent="0.3">
      <c r="A108" t="s">
        <v>106</v>
      </c>
      <c r="B108" t="s">
        <v>381</v>
      </c>
      <c r="C108" t="s">
        <v>381</v>
      </c>
      <c r="D108" t="s">
        <v>381</v>
      </c>
      <c r="E108" t="s">
        <v>381</v>
      </c>
      <c r="F108" t="s">
        <v>381</v>
      </c>
      <c r="G108" t="s">
        <v>381</v>
      </c>
      <c r="H108" t="s">
        <v>381</v>
      </c>
      <c r="I108" t="s">
        <v>381</v>
      </c>
      <c r="J108" t="s">
        <v>381</v>
      </c>
      <c r="K108" t="s">
        <v>381</v>
      </c>
      <c r="L108" t="s">
        <v>381</v>
      </c>
    </row>
    <row r="109" spans="1:12" x14ac:dyDescent="0.3">
      <c r="A109" t="s">
        <v>107</v>
      </c>
      <c r="B109" t="s">
        <v>381</v>
      </c>
      <c r="C109" t="s">
        <v>381</v>
      </c>
      <c r="D109" t="s">
        <v>381</v>
      </c>
      <c r="E109" t="s">
        <v>381</v>
      </c>
      <c r="F109" t="s">
        <v>381</v>
      </c>
      <c r="G109" t="s">
        <v>381</v>
      </c>
      <c r="H109" t="s">
        <v>381</v>
      </c>
      <c r="I109" t="s">
        <v>381</v>
      </c>
      <c r="J109" t="s">
        <v>381</v>
      </c>
      <c r="K109" t="s">
        <v>381</v>
      </c>
      <c r="L109" t="s">
        <v>381</v>
      </c>
    </row>
    <row r="110" spans="1:12" x14ac:dyDescent="0.3">
      <c r="A110" t="s">
        <v>108</v>
      </c>
      <c r="B110">
        <v>600</v>
      </c>
      <c r="C110">
        <v>357</v>
      </c>
      <c r="D110">
        <v>96</v>
      </c>
      <c r="E110">
        <v>16</v>
      </c>
      <c r="F110">
        <v>2.1</v>
      </c>
      <c r="G110">
        <v>1.2</v>
      </c>
      <c r="H110">
        <v>100</v>
      </c>
      <c r="I110">
        <v>131</v>
      </c>
      <c r="J110">
        <v>53</v>
      </c>
      <c r="K110">
        <v>22</v>
      </c>
      <c r="L110">
        <v>9</v>
      </c>
    </row>
    <row r="111" spans="1:12" x14ac:dyDescent="0.3">
      <c r="A111" t="s">
        <v>109</v>
      </c>
      <c r="B111" t="s">
        <v>381</v>
      </c>
      <c r="C111" t="s">
        <v>381</v>
      </c>
      <c r="D111" t="s">
        <v>381</v>
      </c>
      <c r="E111" t="s">
        <v>381</v>
      </c>
      <c r="F111" t="s">
        <v>381</v>
      </c>
      <c r="G111" t="s">
        <v>381</v>
      </c>
      <c r="H111" t="s">
        <v>381</v>
      </c>
      <c r="I111" t="s">
        <v>381</v>
      </c>
      <c r="J111" t="s">
        <v>381</v>
      </c>
      <c r="K111" t="s">
        <v>381</v>
      </c>
      <c r="L111" t="s">
        <v>381</v>
      </c>
    </row>
    <row r="112" spans="1:12" x14ac:dyDescent="0.3">
      <c r="A112" t="s">
        <v>110</v>
      </c>
      <c r="B112">
        <v>850</v>
      </c>
      <c r="C112">
        <v>236.4</v>
      </c>
      <c r="D112">
        <v>127.4</v>
      </c>
      <c r="E112">
        <v>14.9</v>
      </c>
      <c r="F112">
        <v>3</v>
      </c>
      <c r="G112">
        <v>2.2000000000000002</v>
      </c>
      <c r="H112">
        <v>100</v>
      </c>
      <c r="I112" t="s">
        <v>381</v>
      </c>
      <c r="J112" t="s">
        <v>381</v>
      </c>
      <c r="K112" t="s">
        <v>381</v>
      </c>
      <c r="L112" t="s">
        <v>381</v>
      </c>
    </row>
    <row r="113" spans="1:12" x14ac:dyDescent="0.3">
      <c r="A113" t="s">
        <v>111</v>
      </c>
      <c r="B113" t="s">
        <v>381</v>
      </c>
      <c r="C113" t="s">
        <v>381</v>
      </c>
      <c r="D113" t="s">
        <v>381</v>
      </c>
      <c r="E113" t="s">
        <v>381</v>
      </c>
      <c r="F113" t="s">
        <v>381</v>
      </c>
      <c r="G113" t="s">
        <v>381</v>
      </c>
      <c r="H113" t="s">
        <v>381</v>
      </c>
      <c r="I113" t="s">
        <v>381</v>
      </c>
      <c r="J113" t="s">
        <v>381</v>
      </c>
      <c r="K113" t="s">
        <v>381</v>
      </c>
      <c r="L113" t="s">
        <v>381</v>
      </c>
    </row>
    <row r="114" spans="1:12" x14ac:dyDescent="0.3">
      <c r="A114" t="s">
        <v>112</v>
      </c>
      <c r="B114" t="s">
        <v>381</v>
      </c>
      <c r="C114" t="s">
        <v>381</v>
      </c>
      <c r="D114" t="s">
        <v>381</v>
      </c>
      <c r="E114" t="s">
        <v>381</v>
      </c>
      <c r="F114" t="s">
        <v>381</v>
      </c>
      <c r="G114" t="s">
        <v>381</v>
      </c>
      <c r="H114" t="s">
        <v>381</v>
      </c>
      <c r="I114" t="s">
        <v>381</v>
      </c>
      <c r="J114" t="s">
        <v>381</v>
      </c>
      <c r="K114" t="s">
        <v>381</v>
      </c>
      <c r="L114" t="s">
        <v>381</v>
      </c>
    </row>
    <row r="115" spans="1:12" x14ac:dyDescent="0.3">
      <c r="A115" t="s">
        <v>113</v>
      </c>
      <c r="B115" t="s">
        <v>381</v>
      </c>
      <c r="C115" t="s">
        <v>381</v>
      </c>
      <c r="D115" t="s">
        <v>381</v>
      </c>
      <c r="E115" t="s">
        <v>381</v>
      </c>
      <c r="F115" t="s">
        <v>381</v>
      </c>
      <c r="G115" t="s">
        <v>381</v>
      </c>
      <c r="H115" t="s">
        <v>381</v>
      </c>
      <c r="I115" t="s">
        <v>381</v>
      </c>
      <c r="J115" t="s">
        <v>381</v>
      </c>
      <c r="K115" t="s">
        <v>381</v>
      </c>
      <c r="L115" t="s">
        <v>381</v>
      </c>
    </row>
    <row r="116" spans="1:12" x14ac:dyDescent="0.3">
      <c r="A116" t="s">
        <v>114</v>
      </c>
      <c r="B116" t="s">
        <v>381</v>
      </c>
      <c r="C116" t="s">
        <v>381</v>
      </c>
      <c r="D116" t="s">
        <v>381</v>
      </c>
      <c r="E116" t="s">
        <v>381</v>
      </c>
      <c r="F116" t="s">
        <v>381</v>
      </c>
      <c r="G116" t="s">
        <v>381</v>
      </c>
      <c r="H116" t="s">
        <v>381</v>
      </c>
      <c r="I116" t="s">
        <v>381</v>
      </c>
      <c r="J116" t="s">
        <v>381</v>
      </c>
      <c r="K116" t="s">
        <v>381</v>
      </c>
      <c r="L116" t="s">
        <v>381</v>
      </c>
    </row>
    <row r="117" spans="1:12" x14ac:dyDescent="0.3">
      <c r="A117" t="s">
        <v>115</v>
      </c>
      <c r="B117" t="s">
        <v>381</v>
      </c>
      <c r="C117" t="s">
        <v>381</v>
      </c>
      <c r="D117" t="s">
        <v>381</v>
      </c>
      <c r="E117" t="s">
        <v>381</v>
      </c>
      <c r="F117" t="s">
        <v>381</v>
      </c>
      <c r="G117" t="s">
        <v>381</v>
      </c>
      <c r="H117" t="s">
        <v>381</v>
      </c>
      <c r="I117" t="s">
        <v>381</v>
      </c>
      <c r="J117" t="s">
        <v>381</v>
      </c>
      <c r="K117" t="s">
        <v>381</v>
      </c>
      <c r="L117" t="s">
        <v>381</v>
      </c>
    </row>
    <row r="118" spans="1:12" x14ac:dyDescent="0.3">
      <c r="A118" t="s">
        <v>116</v>
      </c>
      <c r="B118" t="s">
        <v>381</v>
      </c>
      <c r="C118" t="s">
        <v>381</v>
      </c>
      <c r="D118" t="s">
        <v>381</v>
      </c>
      <c r="E118" t="s">
        <v>381</v>
      </c>
      <c r="F118" t="s">
        <v>381</v>
      </c>
      <c r="G118" t="s">
        <v>381</v>
      </c>
      <c r="H118" t="s">
        <v>381</v>
      </c>
      <c r="I118" t="s">
        <v>381</v>
      </c>
      <c r="J118" t="s">
        <v>381</v>
      </c>
      <c r="K118" t="s">
        <v>381</v>
      </c>
      <c r="L118" t="s">
        <v>381</v>
      </c>
    </row>
    <row r="119" spans="1:12" x14ac:dyDescent="0.3">
      <c r="A119" t="s">
        <v>117</v>
      </c>
      <c r="B119" t="s">
        <v>381</v>
      </c>
      <c r="C119" t="s">
        <v>381</v>
      </c>
      <c r="D119" t="s">
        <v>381</v>
      </c>
      <c r="E119" t="s">
        <v>381</v>
      </c>
      <c r="F119" t="s">
        <v>381</v>
      </c>
      <c r="G119" t="s">
        <v>381</v>
      </c>
      <c r="H119" t="s">
        <v>381</v>
      </c>
      <c r="I119" t="s">
        <v>381</v>
      </c>
      <c r="J119" t="s">
        <v>381</v>
      </c>
      <c r="K119" t="s">
        <v>381</v>
      </c>
      <c r="L119" t="s">
        <v>381</v>
      </c>
    </row>
    <row r="120" spans="1:12" x14ac:dyDescent="0.3">
      <c r="A120" t="s">
        <v>118</v>
      </c>
      <c r="B120">
        <v>582.9</v>
      </c>
      <c r="C120">
        <v>251.3</v>
      </c>
      <c r="D120">
        <v>106.1</v>
      </c>
      <c r="E120">
        <v>21.7</v>
      </c>
      <c r="F120">
        <v>0.2</v>
      </c>
      <c r="G120">
        <v>0</v>
      </c>
      <c r="H120">
        <v>90</v>
      </c>
      <c r="I120">
        <v>111.5</v>
      </c>
      <c r="J120">
        <v>95.3</v>
      </c>
      <c r="K120">
        <v>22.8</v>
      </c>
      <c r="L120">
        <v>19.5</v>
      </c>
    </row>
    <row r="121" spans="1:12" x14ac:dyDescent="0.3">
      <c r="A121" t="s">
        <v>119</v>
      </c>
      <c r="B121" t="s">
        <v>381</v>
      </c>
      <c r="C121" t="s">
        <v>381</v>
      </c>
      <c r="D121" t="s">
        <v>381</v>
      </c>
      <c r="E121" t="s">
        <v>381</v>
      </c>
      <c r="F121" t="s">
        <v>381</v>
      </c>
      <c r="G121" t="s">
        <v>381</v>
      </c>
      <c r="H121" t="s">
        <v>381</v>
      </c>
      <c r="I121" t="s">
        <v>381</v>
      </c>
      <c r="J121" t="s">
        <v>381</v>
      </c>
      <c r="K121" t="s">
        <v>381</v>
      </c>
      <c r="L121" t="s">
        <v>381</v>
      </c>
    </row>
    <row r="122" spans="1:12" x14ac:dyDescent="0.3">
      <c r="A122" t="s">
        <v>120</v>
      </c>
      <c r="B122" t="s">
        <v>381</v>
      </c>
      <c r="C122" t="s">
        <v>381</v>
      </c>
      <c r="D122" t="s">
        <v>381</v>
      </c>
      <c r="E122" t="s">
        <v>381</v>
      </c>
      <c r="F122" t="s">
        <v>381</v>
      </c>
      <c r="G122" t="s">
        <v>381</v>
      </c>
      <c r="H122" t="s">
        <v>381</v>
      </c>
      <c r="I122" t="s">
        <v>381</v>
      </c>
      <c r="J122" t="s">
        <v>381</v>
      </c>
      <c r="K122" t="s">
        <v>381</v>
      </c>
      <c r="L122" t="s">
        <v>381</v>
      </c>
    </row>
    <row r="123" spans="1:12" x14ac:dyDescent="0.3">
      <c r="A123" t="s">
        <v>121</v>
      </c>
      <c r="B123" t="s">
        <v>381</v>
      </c>
      <c r="C123" t="s">
        <v>381</v>
      </c>
      <c r="D123" t="s">
        <v>381</v>
      </c>
      <c r="E123" t="s">
        <v>381</v>
      </c>
      <c r="F123" t="s">
        <v>381</v>
      </c>
      <c r="G123" t="s">
        <v>381</v>
      </c>
      <c r="H123" t="s">
        <v>381</v>
      </c>
      <c r="I123" t="s">
        <v>381</v>
      </c>
      <c r="J123" t="s">
        <v>381</v>
      </c>
      <c r="K123" t="s">
        <v>381</v>
      </c>
      <c r="L123" t="s">
        <v>381</v>
      </c>
    </row>
    <row r="124" spans="1:12" x14ac:dyDescent="0.3">
      <c r="A124" t="s">
        <v>122</v>
      </c>
      <c r="B124" t="s">
        <v>381</v>
      </c>
      <c r="C124" t="s">
        <v>381</v>
      </c>
      <c r="D124" t="s">
        <v>381</v>
      </c>
      <c r="E124" t="s">
        <v>381</v>
      </c>
      <c r="F124" t="s">
        <v>381</v>
      </c>
      <c r="G124" t="s">
        <v>381</v>
      </c>
      <c r="H124" t="s">
        <v>381</v>
      </c>
      <c r="I124" t="s">
        <v>381</v>
      </c>
      <c r="J124" t="s">
        <v>381</v>
      </c>
      <c r="K124" t="s">
        <v>381</v>
      </c>
      <c r="L124" t="s">
        <v>381</v>
      </c>
    </row>
    <row r="125" spans="1:12" x14ac:dyDescent="0.3">
      <c r="A125" t="s">
        <v>123</v>
      </c>
      <c r="B125" t="s">
        <v>381</v>
      </c>
      <c r="C125" t="s">
        <v>381</v>
      </c>
      <c r="D125" t="s">
        <v>381</v>
      </c>
      <c r="E125" t="s">
        <v>381</v>
      </c>
      <c r="F125" t="s">
        <v>381</v>
      </c>
      <c r="G125" t="s">
        <v>381</v>
      </c>
      <c r="H125" t="s">
        <v>381</v>
      </c>
      <c r="I125" t="s">
        <v>381</v>
      </c>
      <c r="J125" t="s">
        <v>381</v>
      </c>
      <c r="K125" t="s">
        <v>381</v>
      </c>
      <c r="L125" t="s">
        <v>381</v>
      </c>
    </row>
    <row r="126" spans="1:12" x14ac:dyDescent="0.3">
      <c r="A126" t="s">
        <v>124</v>
      </c>
      <c r="B126" t="s">
        <v>381</v>
      </c>
      <c r="C126" t="s">
        <v>381</v>
      </c>
      <c r="D126" t="s">
        <v>381</v>
      </c>
      <c r="E126" t="s">
        <v>381</v>
      </c>
      <c r="F126" t="s">
        <v>381</v>
      </c>
      <c r="G126" t="s">
        <v>381</v>
      </c>
      <c r="H126" t="s">
        <v>381</v>
      </c>
      <c r="I126" t="s">
        <v>381</v>
      </c>
      <c r="J126" t="s">
        <v>381</v>
      </c>
      <c r="K126" t="s">
        <v>381</v>
      </c>
      <c r="L126" t="s">
        <v>381</v>
      </c>
    </row>
    <row r="127" spans="1:12" x14ac:dyDescent="0.3">
      <c r="A127" t="s">
        <v>125</v>
      </c>
      <c r="B127">
        <v>304.3</v>
      </c>
      <c r="C127">
        <v>283.3</v>
      </c>
      <c r="D127">
        <v>54.8</v>
      </c>
      <c r="E127">
        <v>12.2</v>
      </c>
      <c r="F127">
        <v>3.2</v>
      </c>
      <c r="G127">
        <v>2.8</v>
      </c>
      <c r="H127">
        <v>88.8</v>
      </c>
      <c r="I127">
        <v>66.599999999999994</v>
      </c>
      <c r="J127">
        <v>35.799999999999997</v>
      </c>
      <c r="K127">
        <v>13.3</v>
      </c>
      <c r="L127">
        <v>10.6</v>
      </c>
    </row>
    <row r="128" spans="1:12" x14ac:dyDescent="0.3">
      <c r="A128" t="s">
        <v>126</v>
      </c>
      <c r="B128" t="s">
        <v>381</v>
      </c>
      <c r="C128" t="s">
        <v>381</v>
      </c>
      <c r="D128" t="s">
        <v>381</v>
      </c>
      <c r="E128" t="s">
        <v>381</v>
      </c>
      <c r="F128" t="s">
        <v>381</v>
      </c>
      <c r="G128" t="s">
        <v>381</v>
      </c>
      <c r="H128" t="s">
        <v>381</v>
      </c>
      <c r="I128" t="s">
        <v>381</v>
      </c>
      <c r="J128" t="s">
        <v>381</v>
      </c>
      <c r="K128" t="s">
        <v>381</v>
      </c>
      <c r="L128" t="s">
        <v>381</v>
      </c>
    </row>
    <row r="129" spans="1:12" x14ac:dyDescent="0.3">
      <c r="A129" t="s">
        <v>127</v>
      </c>
      <c r="B129" t="s">
        <v>381</v>
      </c>
      <c r="C129" t="s">
        <v>381</v>
      </c>
      <c r="D129" t="s">
        <v>381</v>
      </c>
      <c r="E129" t="s">
        <v>381</v>
      </c>
      <c r="F129" t="s">
        <v>381</v>
      </c>
      <c r="G129" t="s">
        <v>381</v>
      </c>
      <c r="H129" t="s">
        <v>381</v>
      </c>
      <c r="I129" t="s">
        <v>381</v>
      </c>
      <c r="J129" t="s">
        <v>381</v>
      </c>
      <c r="K129" t="s">
        <v>381</v>
      </c>
      <c r="L129" t="s">
        <v>381</v>
      </c>
    </row>
    <row r="130" spans="1:12" x14ac:dyDescent="0.3">
      <c r="A130" t="s">
        <v>128</v>
      </c>
      <c r="B130" t="s">
        <v>381</v>
      </c>
      <c r="C130" t="s">
        <v>381</v>
      </c>
      <c r="D130" t="s">
        <v>381</v>
      </c>
      <c r="E130" t="s">
        <v>381</v>
      </c>
      <c r="F130" t="s">
        <v>381</v>
      </c>
      <c r="G130" t="s">
        <v>381</v>
      </c>
      <c r="H130" t="s">
        <v>381</v>
      </c>
      <c r="I130" t="s">
        <v>381</v>
      </c>
      <c r="J130" t="s">
        <v>381</v>
      </c>
      <c r="K130" t="s">
        <v>381</v>
      </c>
      <c r="L130" t="s">
        <v>381</v>
      </c>
    </row>
    <row r="131" spans="1:12" x14ac:dyDescent="0.3">
      <c r="A131" t="s">
        <v>129</v>
      </c>
      <c r="B131">
        <v>930.9</v>
      </c>
      <c r="C131">
        <v>219.7</v>
      </c>
      <c r="D131">
        <v>69.7</v>
      </c>
      <c r="E131">
        <v>15.6</v>
      </c>
      <c r="F131">
        <v>2.8</v>
      </c>
      <c r="G131">
        <v>2</v>
      </c>
      <c r="H131">
        <v>94.9</v>
      </c>
      <c r="I131">
        <v>57.9</v>
      </c>
      <c r="J131">
        <v>102.1</v>
      </c>
      <c r="K131">
        <v>13</v>
      </c>
      <c r="L131">
        <v>22.9</v>
      </c>
    </row>
    <row r="132" spans="1:12" x14ac:dyDescent="0.3">
      <c r="A132" t="s">
        <v>130</v>
      </c>
      <c r="B132">
        <v>995.6</v>
      </c>
      <c r="C132">
        <v>276.89999999999998</v>
      </c>
      <c r="D132">
        <v>119.5</v>
      </c>
      <c r="E132">
        <v>79</v>
      </c>
      <c r="F132">
        <v>5.4</v>
      </c>
      <c r="G132">
        <v>2.4</v>
      </c>
      <c r="H132">
        <v>100</v>
      </c>
      <c r="I132">
        <v>143.5</v>
      </c>
      <c r="J132">
        <v>61.3</v>
      </c>
      <c r="K132">
        <v>94.8</v>
      </c>
      <c r="L132">
        <v>40.5</v>
      </c>
    </row>
    <row r="133" spans="1:12" x14ac:dyDescent="0.3">
      <c r="A133" t="s">
        <v>131</v>
      </c>
      <c r="B133">
        <v>770.3</v>
      </c>
      <c r="C133">
        <v>371.75</v>
      </c>
      <c r="D133">
        <v>70.2</v>
      </c>
      <c r="E133">
        <v>5.5</v>
      </c>
      <c r="F133">
        <v>2.5</v>
      </c>
      <c r="G133">
        <v>1.5</v>
      </c>
      <c r="H133">
        <v>74</v>
      </c>
      <c r="I133">
        <v>100.3</v>
      </c>
      <c r="J133">
        <v>37</v>
      </c>
      <c r="K133">
        <v>6.3</v>
      </c>
      <c r="L133">
        <v>4.5999999999999996</v>
      </c>
    </row>
    <row r="134" spans="1:12" x14ac:dyDescent="0.3">
      <c r="A134" t="s">
        <v>132</v>
      </c>
      <c r="B134">
        <v>539</v>
      </c>
      <c r="C134" t="s">
        <v>381</v>
      </c>
      <c r="D134">
        <v>80</v>
      </c>
      <c r="E134">
        <v>60</v>
      </c>
      <c r="F134">
        <v>1.8</v>
      </c>
      <c r="G134">
        <v>1.5</v>
      </c>
      <c r="H134">
        <v>100</v>
      </c>
      <c r="I134" t="s">
        <v>381</v>
      </c>
      <c r="J134" t="s">
        <v>381</v>
      </c>
      <c r="K134" t="s">
        <v>381</v>
      </c>
      <c r="L134" t="s">
        <v>381</v>
      </c>
    </row>
    <row r="135" spans="1:12" x14ac:dyDescent="0.3">
      <c r="A135" t="s">
        <v>133</v>
      </c>
      <c r="B135" t="s">
        <v>381</v>
      </c>
      <c r="C135" t="s">
        <v>381</v>
      </c>
      <c r="D135" t="s">
        <v>381</v>
      </c>
      <c r="E135" t="s">
        <v>381</v>
      </c>
      <c r="F135" t="s">
        <v>381</v>
      </c>
      <c r="G135" t="s">
        <v>381</v>
      </c>
      <c r="H135" t="s">
        <v>381</v>
      </c>
      <c r="I135" t="s">
        <v>381</v>
      </c>
      <c r="J135" t="s">
        <v>381</v>
      </c>
      <c r="K135" t="s">
        <v>381</v>
      </c>
      <c r="L135" t="s">
        <v>381</v>
      </c>
    </row>
    <row r="136" spans="1:12" x14ac:dyDescent="0.3">
      <c r="A136" t="s">
        <v>134</v>
      </c>
      <c r="B136">
        <v>1088.8900000000001</v>
      </c>
      <c r="C136">
        <v>411.28</v>
      </c>
      <c r="D136">
        <v>162.5</v>
      </c>
      <c r="E136">
        <v>6.6</v>
      </c>
      <c r="F136">
        <v>3</v>
      </c>
      <c r="G136">
        <v>6</v>
      </c>
      <c r="H136">
        <v>100</v>
      </c>
      <c r="I136" t="s">
        <v>381</v>
      </c>
      <c r="J136" t="s">
        <v>381</v>
      </c>
      <c r="K136">
        <v>9.8000000000000007</v>
      </c>
      <c r="L136">
        <v>4.9000000000000004</v>
      </c>
    </row>
    <row r="137" spans="1:12" x14ac:dyDescent="0.3">
      <c r="A137" t="s">
        <v>135</v>
      </c>
      <c r="B137">
        <v>686.4</v>
      </c>
      <c r="C137">
        <v>507.6</v>
      </c>
      <c r="D137">
        <v>104.6</v>
      </c>
      <c r="E137">
        <v>26.2</v>
      </c>
      <c r="F137">
        <v>1</v>
      </c>
      <c r="G137">
        <v>0</v>
      </c>
      <c r="H137">
        <v>90</v>
      </c>
      <c r="I137" t="s">
        <v>381</v>
      </c>
      <c r="J137" t="s">
        <v>381</v>
      </c>
      <c r="K137" t="s">
        <v>381</v>
      </c>
      <c r="L137" t="s">
        <v>381</v>
      </c>
    </row>
    <row r="138" spans="1:12" x14ac:dyDescent="0.3">
      <c r="A138" t="s">
        <v>136</v>
      </c>
      <c r="B138" t="s">
        <v>381</v>
      </c>
      <c r="C138" t="s">
        <v>381</v>
      </c>
      <c r="D138" t="s">
        <v>381</v>
      </c>
      <c r="E138" t="s">
        <v>381</v>
      </c>
      <c r="F138" t="s">
        <v>381</v>
      </c>
      <c r="G138" t="s">
        <v>381</v>
      </c>
      <c r="H138" t="s">
        <v>381</v>
      </c>
      <c r="I138" t="s">
        <v>381</v>
      </c>
      <c r="J138" t="s">
        <v>381</v>
      </c>
      <c r="K138" t="s">
        <v>381</v>
      </c>
      <c r="L138" t="s">
        <v>381</v>
      </c>
    </row>
    <row r="139" spans="1:12" x14ac:dyDescent="0.3">
      <c r="A139" t="s">
        <v>137</v>
      </c>
      <c r="B139" t="s">
        <v>381</v>
      </c>
      <c r="C139" t="s">
        <v>381</v>
      </c>
      <c r="D139" t="s">
        <v>381</v>
      </c>
      <c r="E139" t="s">
        <v>381</v>
      </c>
      <c r="F139" t="s">
        <v>381</v>
      </c>
      <c r="G139" t="s">
        <v>381</v>
      </c>
      <c r="H139" t="s">
        <v>381</v>
      </c>
      <c r="I139" t="s">
        <v>381</v>
      </c>
      <c r="J139" t="s">
        <v>381</v>
      </c>
      <c r="K139" t="s">
        <v>381</v>
      </c>
      <c r="L139" t="s">
        <v>381</v>
      </c>
    </row>
    <row r="140" spans="1:12" x14ac:dyDescent="0.3">
      <c r="A140" t="s">
        <v>138</v>
      </c>
      <c r="B140" t="s">
        <v>381</v>
      </c>
      <c r="C140" t="s">
        <v>381</v>
      </c>
      <c r="D140" t="s">
        <v>381</v>
      </c>
      <c r="E140" t="s">
        <v>381</v>
      </c>
      <c r="F140" t="s">
        <v>381</v>
      </c>
      <c r="G140" t="s">
        <v>381</v>
      </c>
      <c r="H140" t="s">
        <v>381</v>
      </c>
      <c r="I140" t="s">
        <v>381</v>
      </c>
      <c r="J140" t="s">
        <v>381</v>
      </c>
      <c r="K140" t="s">
        <v>381</v>
      </c>
      <c r="L140" t="s">
        <v>381</v>
      </c>
    </row>
    <row r="141" spans="1:12" x14ac:dyDescent="0.3">
      <c r="A141" t="s">
        <v>139</v>
      </c>
      <c r="B141" t="s">
        <v>381</v>
      </c>
      <c r="C141" t="s">
        <v>381</v>
      </c>
      <c r="D141" t="s">
        <v>381</v>
      </c>
      <c r="E141" t="s">
        <v>381</v>
      </c>
      <c r="F141" t="s">
        <v>381</v>
      </c>
      <c r="G141" t="s">
        <v>381</v>
      </c>
      <c r="H141" t="s">
        <v>381</v>
      </c>
      <c r="I141" t="s">
        <v>381</v>
      </c>
      <c r="J141" t="s">
        <v>381</v>
      </c>
      <c r="K141" t="s">
        <v>381</v>
      </c>
      <c r="L141" t="s">
        <v>381</v>
      </c>
    </row>
    <row r="142" spans="1:12" x14ac:dyDescent="0.3">
      <c r="A142" t="s">
        <v>140</v>
      </c>
      <c r="B142" t="s">
        <v>381</v>
      </c>
      <c r="C142" t="s">
        <v>381</v>
      </c>
      <c r="D142" t="s">
        <v>381</v>
      </c>
      <c r="E142" t="s">
        <v>381</v>
      </c>
      <c r="F142" t="s">
        <v>381</v>
      </c>
      <c r="G142" t="s">
        <v>381</v>
      </c>
      <c r="H142" t="s">
        <v>381</v>
      </c>
      <c r="I142" t="s">
        <v>381</v>
      </c>
      <c r="J142" t="s">
        <v>381</v>
      </c>
      <c r="K142" t="s">
        <v>381</v>
      </c>
      <c r="L142" t="s">
        <v>381</v>
      </c>
    </row>
    <row r="143" spans="1:12" x14ac:dyDescent="0.3">
      <c r="A143" t="s">
        <v>141</v>
      </c>
      <c r="B143" t="s">
        <v>381</v>
      </c>
      <c r="C143">
        <v>305.3</v>
      </c>
      <c r="D143">
        <v>74.3</v>
      </c>
      <c r="E143" t="s">
        <v>381</v>
      </c>
      <c r="F143" t="s">
        <v>381</v>
      </c>
      <c r="G143" t="s">
        <v>381</v>
      </c>
      <c r="H143" t="s">
        <v>381</v>
      </c>
      <c r="I143" t="s">
        <v>381</v>
      </c>
      <c r="J143" t="s">
        <v>381</v>
      </c>
      <c r="K143" t="s">
        <v>381</v>
      </c>
      <c r="L143" t="s">
        <v>381</v>
      </c>
    </row>
    <row r="144" spans="1:12" x14ac:dyDescent="0.3">
      <c r="A144" t="s">
        <v>142</v>
      </c>
      <c r="B144" t="s">
        <v>381</v>
      </c>
      <c r="C144" t="s">
        <v>381</v>
      </c>
      <c r="D144" t="s">
        <v>381</v>
      </c>
      <c r="E144" t="s">
        <v>381</v>
      </c>
      <c r="F144" t="s">
        <v>381</v>
      </c>
      <c r="G144" t="s">
        <v>381</v>
      </c>
      <c r="H144" t="s">
        <v>381</v>
      </c>
      <c r="I144" t="s">
        <v>381</v>
      </c>
      <c r="J144" t="s">
        <v>381</v>
      </c>
      <c r="K144" t="s">
        <v>381</v>
      </c>
      <c r="L144" t="s">
        <v>381</v>
      </c>
    </row>
    <row r="145" spans="1:12" x14ac:dyDescent="0.3">
      <c r="A145" t="s">
        <v>143</v>
      </c>
      <c r="B145" t="s">
        <v>381</v>
      </c>
      <c r="C145" t="s">
        <v>381</v>
      </c>
      <c r="D145" t="s">
        <v>381</v>
      </c>
      <c r="E145" t="s">
        <v>381</v>
      </c>
      <c r="F145" t="s">
        <v>381</v>
      </c>
      <c r="G145" t="s">
        <v>381</v>
      </c>
      <c r="H145" t="s">
        <v>381</v>
      </c>
      <c r="I145" t="s">
        <v>381</v>
      </c>
      <c r="J145" t="s">
        <v>381</v>
      </c>
      <c r="K145" t="s">
        <v>381</v>
      </c>
      <c r="L145" t="s">
        <v>381</v>
      </c>
    </row>
    <row r="146" spans="1:12" x14ac:dyDescent="0.3">
      <c r="A146" t="s">
        <v>144</v>
      </c>
      <c r="B146" t="s">
        <v>381</v>
      </c>
      <c r="C146" t="s">
        <v>381</v>
      </c>
      <c r="D146" t="s">
        <v>381</v>
      </c>
      <c r="E146" t="s">
        <v>381</v>
      </c>
      <c r="F146" t="s">
        <v>381</v>
      </c>
      <c r="G146" t="s">
        <v>381</v>
      </c>
      <c r="H146" t="s">
        <v>381</v>
      </c>
      <c r="I146" t="s">
        <v>381</v>
      </c>
      <c r="J146" t="s">
        <v>381</v>
      </c>
      <c r="K146" t="s">
        <v>381</v>
      </c>
      <c r="L146" t="s">
        <v>381</v>
      </c>
    </row>
    <row r="147" spans="1:12" x14ac:dyDescent="0.3">
      <c r="A147" t="s">
        <v>145</v>
      </c>
      <c r="B147" t="s">
        <v>381</v>
      </c>
      <c r="C147" t="s">
        <v>381</v>
      </c>
      <c r="D147" t="s">
        <v>381</v>
      </c>
      <c r="E147" t="s">
        <v>381</v>
      </c>
      <c r="F147" t="s">
        <v>381</v>
      </c>
      <c r="G147" t="s">
        <v>381</v>
      </c>
      <c r="H147" t="s">
        <v>381</v>
      </c>
      <c r="I147" t="s">
        <v>381</v>
      </c>
      <c r="J147" t="s">
        <v>381</v>
      </c>
      <c r="K147" t="s">
        <v>381</v>
      </c>
      <c r="L147" t="s">
        <v>381</v>
      </c>
    </row>
    <row r="148" spans="1:12" x14ac:dyDescent="0.3">
      <c r="A148" t="s">
        <v>146</v>
      </c>
      <c r="B148" t="s">
        <v>381</v>
      </c>
      <c r="C148" t="s">
        <v>381</v>
      </c>
      <c r="D148" t="s">
        <v>381</v>
      </c>
      <c r="E148" t="s">
        <v>381</v>
      </c>
      <c r="F148" t="s">
        <v>381</v>
      </c>
      <c r="G148" t="s">
        <v>381</v>
      </c>
      <c r="H148" t="s">
        <v>381</v>
      </c>
      <c r="I148" t="s">
        <v>381</v>
      </c>
      <c r="J148" t="s">
        <v>381</v>
      </c>
      <c r="K148" t="s">
        <v>381</v>
      </c>
      <c r="L148" t="s">
        <v>381</v>
      </c>
    </row>
    <row r="149" spans="1:12" x14ac:dyDescent="0.3">
      <c r="A149" t="s">
        <v>147</v>
      </c>
      <c r="B149">
        <v>639.4</v>
      </c>
      <c r="C149">
        <v>266.89999999999998</v>
      </c>
      <c r="D149">
        <v>72.5</v>
      </c>
      <c r="E149">
        <v>8.8000000000000007</v>
      </c>
      <c r="F149">
        <v>2.4</v>
      </c>
      <c r="G149">
        <v>1.6</v>
      </c>
      <c r="H149">
        <v>100</v>
      </c>
      <c r="I149">
        <v>88.2</v>
      </c>
      <c r="J149">
        <v>41.2</v>
      </c>
      <c r="K149">
        <v>8.8000000000000007</v>
      </c>
      <c r="L149">
        <v>8.8000000000000007</v>
      </c>
    </row>
    <row r="150" spans="1:12" x14ac:dyDescent="0.3">
      <c r="A150" t="s">
        <v>148</v>
      </c>
      <c r="B150" t="s">
        <v>381</v>
      </c>
      <c r="C150" t="s">
        <v>381</v>
      </c>
      <c r="D150" t="s">
        <v>381</v>
      </c>
      <c r="E150" t="s">
        <v>381</v>
      </c>
      <c r="F150" t="s">
        <v>381</v>
      </c>
      <c r="G150" t="s">
        <v>381</v>
      </c>
      <c r="H150" t="s">
        <v>381</v>
      </c>
      <c r="I150" t="s">
        <v>381</v>
      </c>
      <c r="J150" t="s">
        <v>381</v>
      </c>
      <c r="K150" t="s">
        <v>381</v>
      </c>
      <c r="L150" t="s">
        <v>381</v>
      </c>
    </row>
    <row r="151" spans="1:12" x14ac:dyDescent="0.3">
      <c r="A151" t="s">
        <v>149</v>
      </c>
      <c r="B151">
        <v>1049.0999999999999</v>
      </c>
      <c r="C151">
        <v>353.3</v>
      </c>
      <c r="D151">
        <v>95.6</v>
      </c>
      <c r="E151">
        <v>7.5</v>
      </c>
      <c r="F151">
        <v>1.2</v>
      </c>
      <c r="G151">
        <v>1.2</v>
      </c>
      <c r="H151">
        <v>100</v>
      </c>
      <c r="I151">
        <v>102.4</v>
      </c>
      <c r="J151">
        <v>27.4</v>
      </c>
      <c r="K151">
        <v>7.5</v>
      </c>
      <c r="L151">
        <v>7.6</v>
      </c>
    </row>
    <row r="152" spans="1:12" x14ac:dyDescent="0.3">
      <c r="A152" t="s">
        <v>150</v>
      </c>
      <c r="B152">
        <v>650</v>
      </c>
      <c r="C152">
        <v>250.32</v>
      </c>
      <c r="D152">
        <v>113.8</v>
      </c>
      <c r="E152">
        <v>48.9</v>
      </c>
      <c r="F152">
        <v>4.16</v>
      </c>
      <c r="G152" t="s">
        <v>381</v>
      </c>
      <c r="H152" t="s">
        <v>381</v>
      </c>
      <c r="I152" t="s">
        <v>381</v>
      </c>
      <c r="J152" t="s">
        <v>381</v>
      </c>
      <c r="K152" t="s">
        <v>381</v>
      </c>
      <c r="L152" t="s">
        <v>381</v>
      </c>
    </row>
    <row r="153" spans="1:12" x14ac:dyDescent="0.3">
      <c r="A153" t="s">
        <v>151</v>
      </c>
      <c r="B153" t="s">
        <v>381</v>
      </c>
      <c r="C153" t="s">
        <v>381</v>
      </c>
      <c r="D153" t="s">
        <v>381</v>
      </c>
      <c r="E153" t="s">
        <v>381</v>
      </c>
      <c r="F153" t="s">
        <v>381</v>
      </c>
      <c r="G153" t="s">
        <v>381</v>
      </c>
      <c r="H153" t="s">
        <v>381</v>
      </c>
      <c r="I153" t="s">
        <v>381</v>
      </c>
      <c r="J153" t="s">
        <v>381</v>
      </c>
      <c r="K153" t="s">
        <v>381</v>
      </c>
      <c r="L153" t="s">
        <v>381</v>
      </c>
    </row>
    <row r="154" spans="1:12" x14ac:dyDescent="0.3">
      <c r="A154" t="s">
        <v>152</v>
      </c>
      <c r="B154" t="s">
        <v>381</v>
      </c>
      <c r="C154" t="s">
        <v>381</v>
      </c>
      <c r="D154" t="s">
        <v>381</v>
      </c>
      <c r="E154" t="s">
        <v>381</v>
      </c>
      <c r="F154" t="s">
        <v>381</v>
      </c>
      <c r="G154" t="s">
        <v>381</v>
      </c>
      <c r="H154" t="s">
        <v>381</v>
      </c>
      <c r="I154" t="s">
        <v>381</v>
      </c>
      <c r="J154" t="s">
        <v>381</v>
      </c>
      <c r="K154" t="s">
        <v>381</v>
      </c>
      <c r="L154" t="s">
        <v>381</v>
      </c>
    </row>
    <row r="155" spans="1:12" x14ac:dyDescent="0.3">
      <c r="A155" t="s">
        <v>153</v>
      </c>
      <c r="B155" t="s">
        <v>381</v>
      </c>
      <c r="C155" t="s">
        <v>381</v>
      </c>
      <c r="D155" t="s">
        <v>381</v>
      </c>
      <c r="E155" t="s">
        <v>381</v>
      </c>
      <c r="F155" t="s">
        <v>381</v>
      </c>
      <c r="G155" t="s">
        <v>381</v>
      </c>
      <c r="H155" t="s">
        <v>381</v>
      </c>
      <c r="I155" t="s">
        <v>381</v>
      </c>
      <c r="J155" t="s">
        <v>381</v>
      </c>
      <c r="K155" t="s">
        <v>381</v>
      </c>
      <c r="L155" t="s">
        <v>381</v>
      </c>
    </row>
    <row r="156" spans="1:12" x14ac:dyDescent="0.3">
      <c r="A156" t="s">
        <v>154</v>
      </c>
      <c r="B156" t="s">
        <v>381</v>
      </c>
      <c r="C156" t="s">
        <v>381</v>
      </c>
      <c r="D156" t="s">
        <v>381</v>
      </c>
      <c r="E156" t="s">
        <v>381</v>
      </c>
      <c r="F156" t="s">
        <v>381</v>
      </c>
      <c r="G156" t="s">
        <v>381</v>
      </c>
      <c r="H156" t="s">
        <v>381</v>
      </c>
      <c r="I156" t="s">
        <v>381</v>
      </c>
      <c r="J156" t="s">
        <v>381</v>
      </c>
      <c r="K156" t="s">
        <v>381</v>
      </c>
      <c r="L156" t="s">
        <v>381</v>
      </c>
    </row>
    <row r="157" spans="1:12" x14ac:dyDescent="0.3">
      <c r="A157" t="s">
        <v>155</v>
      </c>
      <c r="B157" t="s">
        <v>381</v>
      </c>
      <c r="C157" t="s">
        <v>381</v>
      </c>
      <c r="D157" t="s">
        <v>381</v>
      </c>
      <c r="E157" t="s">
        <v>381</v>
      </c>
      <c r="F157" t="s">
        <v>381</v>
      </c>
      <c r="G157" t="s">
        <v>381</v>
      </c>
      <c r="H157" t="s">
        <v>381</v>
      </c>
      <c r="I157" t="s">
        <v>381</v>
      </c>
      <c r="J157" t="s">
        <v>381</v>
      </c>
      <c r="K157" t="s">
        <v>381</v>
      </c>
      <c r="L157" t="s">
        <v>381</v>
      </c>
    </row>
    <row r="158" spans="1:12" x14ac:dyDescent="0.3">
      <c r="A158" t="s">
        <v>156</v>
      </c>
      <c r="B158">
        <v>1054.4000000000001</v>
      </c>
      <c r="C158">
        <v>275.89999999999998</v>
      </c>
      <c r="D158">
        <v>136.1</v>
      </c>
      <c r="E158">
        <v>33.799999999999997</v>
      </c>
      <c r="F158">
        <v>4</v>
      </c>
      <c r="G158">
        <v>0.5</v>
      </c>
      <c r="H158">
        <v>100</v>
      </c>
      <c r="I158" t="s">
        <v>381</v>
      </c>
      <c r="J158" t="s">
        <v>381</v>
      </c>
      <c r="K158">
        <v>43</v>
      </c>
      <c r="L158">
        <v>13.4</v>
      </c>
    </row>
    <row r="159" spans="1:12" x14ac:dyDescent="0.3">
      <c r="A159" t="s">
        <v>157</v>
      </c>
      <c r="B159">
        <v>488.6</v>
      </c>
      <c r="C159">
        <v>53.3</v>
      </c>
      <c r="D159">
        <v>168.2</v>
      </c>
      <c r="E159">
        <v>82.4</v>
      </c>
      <c r="F159">
        <v>2</v>
      </c>
      <c r="G159" t="s">
        <v>381</v>
      </c>
      <c r="H159">
        <v>100</v>
      </c>
      <c r="I159" t="s">
        <v>381</v>
      </c>
      <c r="J159" t="s">
        <v>381</v>
      </c>
      <c r="K159" t="s">
        <v>381</v>
      </c>
      <c r="L159" t="s">
        <v>381</v>
      </c>
    </row>
    <row r="160" spans="1:12" x14ac:dyDescent="0.3">
      <c r="A160" t="s">
        <v>158</v>
      </c>
      <c r="B160">
        <v>533.9</v>
      </c>
      <c r="C160">
        <v>294.2</v>
      </c>
      <c r="D160">
        <v>43.8</v>
      </c>
      <c r="E160">
        <v>6.1</v>
      </c>
      <c r="F160">
        <v>1.8</v>
      </c>
      <c r="G160">
        <v>3.8</v>
      </c>
      <c r="H160">
        <v>75.900000000000006</v>
      </c>
      <c r="I160">
        <v>42.2</v>
      </c>
      <c r="J160">
        <v>47.2</v>
      </c>
      <c r="K160">
        <v>7</v>
      </c>
      <c r="L160">
        <v>4.0999999999999996</v>
      </c>
    </row>
    <row r="161" spans="1:12" x14ac:dyDescent="0.3">
      <c r="A161" t="s">
        <v>159</v>
      </c>
      <c r="B161">
        <v>805.71</v>
      </c>
      <c r="C161" t="s">
        <v>381</v>
      </c>
      <c r="D161">
        <v>75.400000000000006</v>
      </c>
      <c r="E161">
        <v>30.4</v>
      </c>
      <c r="F161">
        <v>3</v>
      </c>
      <c r="G161">
        <v>1</v>
      </c>
      <c r="H161">
        <v>100</v>
      </c>
      <c r="I161" t="s">
        <v>381</v>
      </c>
      <c r="J161" t="s">
        <v>381</v>
      </c>
      <c r="K161" t="s">
        <v>381</v>
      </c>
      <c r="L161" t="s">
        <v>381</v>
      </c>
    </row>
    <row r="162" spans="1:12" x14ac:dyDescent="0.3">
      <c r="A162" t="s">
        <v>160</v>
      </c>
      <c r="B162" t="s">
        <v>381</v>
      </c>
      <c r="C162" t="s">
        <v>381</v>
      </c>
      <c r="D162" t="s">
        <v>381</v>
      </c>
      <c r="E162" t="s">
        <v>381</v>
      </c>
      <c r="F162" t="s">
        <v>381</v>
      </c>
      <c r="G162" t="s">
        <v>381</v>
      </c>
      <c r="H162" t="s">
        <v>381</v>
      </c>
      <c r="I162" t="s">
        <v>381</v>
      </c>
      <c r="J162" t="s">
        <v>381</v>
      </c>
      <c r="K162" t="s">
        <v>381</v>
      </c>
      <c r="L162" t="s">
        <v>381</v>
      </c>
    </row>
    <row r="163" spans="1:12" x14ac:dyDescent="0.3">
      <c r="A163" t="s">
        <v>161</v>
      </c>
      <c r="B163">
        <v>721.4</v>
      </c>
      <c r="C163">
        <v>253.6</v>
      </c>
      <c r="D163">
        <v>60.7</v>
      </c>
      <c r="E163">
        <v>15.5</v>
      </c>
      <c r="F163">
        <v>4</v>
      </c>
      <c r="G163">
        <v>6</v>
      </c>
      <c r="H163">
        <v>52.3</v>
      </c>
      <c r="I163">
        <v>85.1</v>
      </c>
      <c r="J163">
        <v>23.1</v>
      </c>
      <c r="K163">
        <v>21.8</v>
      </c>
      <c r="L163">
        <v>5.9</v>
      </c>
    </row>
    <row r="164" spans="1:12" x14ac:dyDescent="0.3">
      <c r="A164" t="s">
        <v>162</v>
      </c>
      <c r="B164" t="s">
        <v>381</v>
      </c>
      <c r="C164" t="s">
        <v>381</v>
      </c>
      <c r="D164" t="s">
        <v>381</v>
      </c>
      <c r="E164" t="s">
        <v>381</v>
      </c>
      <c r="F164" t="s">
        <v>381</v>
      </c>
      <c r="G164" t="s">
        <v>381</v>
      </c>
      <c r="H164" t="s">
        <v>381</v>
      </c>
      <c r="I164" t="s">
        <v>381</v>
      </c>
      <c r="J164" t="s">
        <v>381</v>
      </c>
      <c r="K164" t="s">
        <v>381</v>
      </c>
      <c r="L164" t="s">
        <v>381</v>
      </c>
    </row>
    <row r="165" spans="1:12" x14ac:dyDescent="0.3">
      <c r="A165" t="s">
        <v>163</v>
      </c>
      <c r="B165" t="s">
        <v>381</v>
      </c>
      <c r="C165" t="s">
        <v>381</v>
      </c>
      <c r="D165" t="s">
        <v>381</v>
      </c>
      <c r="E165" t="s">
        <v>381</v>
      </c>
      <c r="F165" t="s">
        <v>381</v>
      </c>
      <c r="G165" t="s">
        <v>381</v>
      </c>
      <c r="H165" t="s">
        <v>381</v>
      </c>
      <c r="I165" t="s">
        <v>381</v>
      </c>
      <c r="J165" t="s">
        <v>381</v>
      </c>
      <c r="K165" t="s">
        <v>381</v>
      </c>
      <c r="L165" t="s">
        <v>381</v>
      </c>
    </row>
    <row r="166" spans="1:12" x14ac:dyDescent="0.3">
      <c r="A166" t="s">
        <v>164</v>
      </c>
      <c r="B166">
        <v>676.14</v>
      </c>
      <c r="C166">
        <v>2.78</v>
      </c>
      <c r="D166">
        <v>6.9</v>
      </c>
      <c r="E166">
        <v>6.9</v>
      </c>
      <c r="F166">
        <v>90.2</v>
      </c>
      <c r="G166">
        <v>38.799999999999997</v>
      </c>
      <c r="H166">
        <v>98.1</v>
      </c>
      <c r="I166">
        <v>8.9</v>
      </c>
      <c r="J166">
        <v>6.3</v>
      </c>
      <c r="K166">
        <v>8.9</v>
      </c>
      <c r="L166">
        <v>6.3</v>
      </c>
    </row>
    <row r="167" spans="1:12" x14ac:dyDescent="0.3">
      <c r="A167" t="s">
        <v>165</v>
      </c>
      <c r="B167" t="s">
        <v>381</v>
      </c>
      <c r="C167" t="s">
        <v>381</v>
      </c>
      <c r="D167" t="s">
        <v>381</v>
      </c>
      <c r="E167" t="s">
        <v>381</v>
      </c>
      <c r="F167" t="s">
        <v>381</v>
      </c>
      <c r="G167" t="s">
        <v>381</v>
      </c>
      <c r="H167" t="s">
        <v>381</v>
      </c>
      <c r="I167" t="s">
        <v>381</v>
      </c>
      <c r="J167" t="s">
        <v>381</v>
      </c>
      <c r="K167" t="s">
        <v>381</v>
      </c>
      <c r="L167" t="s">
        <v>381</v>
      </c>
    </row>
    <row r="168" spans="1:12" x14ac:dyDescent="0.3">
      <c r="A168" t="s">
        <v>166</v>
      </c>
      <c r="B168">
        <v>557.1</v>
      </c>
      <c r="C168">
        <v>254.1</v>
      </c>
      <c r="D168" t="s">
        <v>381</v>
      </c>
      <c r="E168" t="s">
        <v>381</v>
      </c>
      <c r="F168" t="s">
        <v>381</v>
      </c>
      <c r="G168" t="s">
        <v>381</v>
      </c>
      <c r="H168" t="s">
        <v>381</v>
      </c>
      <c r="I168" t="s">
        <v>381</v>
      </c>
      <c r="J168" t="s">
        <v>381</v>
      </c>
      <c r="K168" t="s">
        <v>381</v>
      </c>
      <c r="L168" t="s">
        <v>381</v>
      </c>
    </row>
    <row r="169" spans="1:12" x14ac:dyDescent="0.3">
      <c r="A169" t="s">
        <v>167</v>
      </c>
      <c r="B169">
        <v>312.5</v>
      </c>
      <c r="C169">
        <v>101.5</v>
      </c>
      <c r="D169">
        <v>33.5</v>
      </c>
      <c r="E169">
        <v>7.5</v>
      </c>
      <c r="F169">
        <v>5</v>
      </c>
      <c r="G169">
        <v>1</v>
      </c>
      <c r="H169">
        <v>100</v>
      </c>
      <c r="I169">
        <v>36.6</v>
      </c>
      <c r="J169">
        <v>15.2</v>
      </c>
      <c r="K169">
        <v>15.2</v>
      </c>
      <c r="L169">
        <v>6.2</v>
      </c>
    </row>
    <row r="170" spans="1:12" x14ac:dyDescent="0.3">
      <c r="A170" t="s">
        <v>168</v>
      </c>
      <c r="B170">
        <v>826.2</v>
      </c>
      <c r="C170">
        <v>356.9</v>
      </c>
      <c r="D170">
        <v>56.8</v>
      </c>
      <c r="E170">
        <v>12.6</v>
      </c>
      <c r="F170">
        <v>3.2</v>
      </c>
      <c r="G170" t="s">
        <v>381</v>
      </c>
      <c r="H170">
        <v>100</v>
      </c>
      <c r="I170">
        <v>69.3</v>
      </c>
      <c r="J170">
        <v>27.2</v>
      </c>
      <c r="K170">
        <v>15.4</v>
      </c>
      <c r="L170">
        <v>6.1</v>
      </c>
    </row>
    <row r="171" spans="1:12" x14ac:dyDescent="0.3">
      <c r="A171" t="s">
        <v>169</v>
      </c>
      <c r="B171">
        <v>791.2</v>
      </c>
      <c r="C171">
        <v>270.5</v>
      </c>
      <c r="D171">
        <v>57.7</v>
      </c>
      <c r="E171">
        <v>26.8</v>
      </c>
      <c r="F171">
        <v>4</v>
      </c>
      <c r="G171">
        <v>1.5</v>
      </c>
      <c r="H171">
        <v>100</v>
      </c>
      <c r="I171">
        <v>69</v>
      </c>
      <c r="J171">
        <v>32.1</v>
      </c>
      <c r="K171">
        <v>32.1</v>
      </c>
      <c r="L171">
        <v>14.9</v>
      </c>
    </row>
    <row r="172" spans="1:12" x14ac:dyDescent="0.3">
      <c r="A172" t="s">
        <v>170</v>
      </c>
      <c r="B172">
        <v>206.7</v>
      </c>
      <c r="C172">
        <v>92.1</v>
      </c>
      <c r="D172">
        <v>34.799999999999997</v>
      </c>
      <c r="E172">
        <v>27.6</v>
      </c>
      <c r="F172">
        <v>9.6</v>
      </c>
      <c r="G172">
        <v>0</v>
      </c>
      <c r="H172">
        <v>100</v>
      </c>
      <c r="I172">
        <v>33.700000000000003</v>
      </c>
      <c r="J172">
        <v>36.6</v>
      </c>
      <c r="K172">
        <v>26.7</v>
      </c>
      <c r="L172">
        <v>29</v>
      </c>
    </row>
    <row r="173" spans="1:12" x14ac:dyDescent="0.3">
      <c r="A173" t="s">
        <v>171</v>
      </c>
      <c r="B173">
        <v>707</v>
      </c>
      <c r="C173">
        <v>60</v>
      </c>
      <c r="D173">
        <v>107</v>
      </c>
      <c r="E173">
        <v>58</v>
      </c>
      <c r="F173">
        <v>0</v>
      </c>
      <c r="G173">
        <v>0</v>
      </c>
      <c r="H173">
        <v>100</v>
      </c>
      <c r="I173" t="s">
        <v>381</v>
      </c>
      <c r="J173" t="s">
        <v>381</v>
      </c>
      <c r="K173" t="s">
        <v>381</v>
      </c>
      <c r="L173" t="s">
        <v>381</v>
      </c>
    </row>
    <row r="174" spans="1:12" x14ac:dyDescent="0.3">
      <c r="A174" t="s">
        <v>172</v>
      </c>
      <c r="B174" t="s">
        <v>381</v>
      </c>
      <c r="C174" t="s">
        <v>381</v>
      </c>
      <c r="D174" t="s">
        <v>381</v>
      </c>
      <c r="E174" t="s">
        <v>381</v>
      </c>
      <c r="F174" t="s">
        <v>381</v>
      </c>
      <c r="G174" t="s">
        <v>381</v>
      </c>
      <c r="H174" t="s">
        <v>381</v>
      </c>
      <c r="I174" t="s">
        <v>381</v>
      </c>
      <c r="J174" t="s">
        <v>381</v>
      </c>
      <c r="K174" t="s">
        <v>381</v>
      </c>
      <c r="L174" t="s">
        <v>381</v>
      </c>
    </row>
    <row r="175" spans="1:12" x14ac:dyDescent="0.3">
      <c r="A175" t="s">
        <v>173</v>
      </c>
      <c r="B175" t="s">
        <v>381</v>
      </c>
      <c r="C175" t="s">
        <v>381</v>
      </c>
      <c r="D175" t="s">
        <v>381</v>
      </c>
      <c r="E175" t="s">
        <v>381</v>
      </c>
      <c r="F175" t="s">
        <v>381</v>
      </c>
      <c r="G175" t="s">
        <v>381</v>
      </c>
      <c r="H175" t="s">
        <v>381</v>
      </c>
      <c r="I175" t="s">
        <v>381</v>
      </c>
      <c r="J175" t="s">
        <v>381</v>
      </c>
      <c r="K175" t="s">
        <v>381</v>
      </c>
      <c r="L175" t="s">
        <v>381</v>
      </c>
    </row>
    <row r="176" spans="1:12" x14ac:dyDescent="0.3">
      <c r="A176" t="s">
        <v>174</v>
      </c>
      <c r="B176" t="s">
        <v>381</v>
      </c>
      <c r="C176" t="s">
        <v>381</v>
      </c>
      <c r="D176" t="s">
        <v>381</v>
      </c>
      <c r="E176" t="s">
        <v>381</v>
      </c>
      <c r="F176" t="s">
        <v>381</v>
      </c>
      <c r="G176" t="s">
        <v>381</v>
      </c>
      <c r="H176" t="s">
        <v>381</v>
      </c>
      <c r="I176" t="s">
        <v>381</v>
      </c>
      <c r="J176" t="s">
        <v>381</v>
      </c>
      <c r="K176" t="s">
        <v>381</v>
      </c>
      <c r="L176" t="s">
        <v>381</v>
      </c>
    </row>
    <row r="177" spans="1:12" x14ac:dyDescent="0.3">
      <c r="A177" t="s">
        <v>175</v>
      </c>
      <c r="B177" t="s">
        <v>381</v>
      </c>
      <c r="C177" t="s">
        <v>381</v>
      </c>
      <c r="D177" t="s">
        <v>381</v>
      </c>
      <c r="E177" t="s">
        <v>381</v>
      </c>
      <c r="F177" t="s">
        <v>381</v>
      </c>
      <c r="G177" t="s">
        <v>381</v>
      </c>
      <c r="H177" t="s">
        <v>381</v>
      </c>
      <c r="I177" t="s">
        <v>381</v>
      </c>
      <c r="J177" t="s">
        <v>381</v>
      </c>
      <c r="K177" t="s">
        <v>381</v>
      </c>
      <c r="L177" t="s">
        <v>381</v>
      </c>
    </row>
    <row r="178" spans="1:12" x14ac:dyDescent="0.3">
      <c r="A178" t="s">
        <v>176</v>
      </c>
      <c r="B178" t="s">
        <v>381</v>
      </c>
      <c r="C178" t="s">
        <v>381</v>
      </c>
      <c r="D178" t="s">
        <v>381</v>
      </c>
      <c r="E178" t="s">
        <v>381</v>
      </c>
      <c r="F178" t="s">
        <v>381</v>
      </c>
      <c r="G178" t="s">
        <v>381</v>
      </c>
      <c r="H178" t="s">
        <v>381</v>
      </c>
      <c r="I178" t="s">
        <v>381</v>
      </c>
      <c r="J178" t="s">
        <v>381</v>
      </c>
      <c r="K178" t="s">
        <v>381</v>
      </c>
      <c r="L178" t="s">
        <v>381</v>
      </c>
    </row>
    <row r="179" spans="1:12" x14ac:dyDescent="0.3">
      <c r="A179" t="s">
        <v>177</v>
      </c>
      <c r="B179" t="s">
        <v>381</v>
      </c>
      <c r="C179" t="s">
        <v>381</v>
      </c>
      <c r="D179" t="s">
        <v>381</v>
      </c>
      <c r="E179" t="s">
        <v>381</v>
      </c>
      <c r="F179" t="s">
        <v>381</v>
      </c>
      <c r="G179" t="s">
        <v>381</v>
      </c>
      <c r="H179" t="s">
        <v>381</v>
      </c>
      <c r="I179" t="s">
        <v>381</v>
      </c>
      <c r="J179" t="s">
        <v>381</v>
      </c>
      <c r="K179" t="s">
        <v>381</v>
      </c>
      <c r="L179" t="s">
        <v>381</v>
      </c>
    </row>
    <row r="180" spans="1:12" x14ac:dyDescent="0.3">
      <c r="A180" t="s">
        <v>178</v>
      </c>
      <c r="B180" t="s">
        <v>381</v>
      </c>
      <c r="C180" t="s">
        <v>381</v>
      </c>
      <c r="D180" t="s">
        <v>381</v>
      </c>
      <c r="E180" t="s">
        <v>381</v>
      </c>
      <c r="F180" t="s">
        <v>381</v>
      </c>
      <c r="G180" t="s">
        <v>381</v>
      </c>
      <c r="H180" t="s">
        <v>381</v>
      </c>
      <c r="I180" t="s">
        <v>381</v>
      </c>
      <c r="J180" t="s">
        <v>381</v>
      </c>
      <c r="K180" t="s">
        <v>381</v>
      </c>
      <c r="L180" t="s">
        <v>381</v>
      </c>
    </row>
    <row r="181" spans="1:12" x14ac:dyDescent="0.3">
      <c r="A181" t="s">
        <v>179</v>
      </c>
      <c r="B181">
        <v>500</v>
      </c>
      <c r="C181" t="s">
        <v>381</v>
      </c>
      <c r="D181">
        <v>158.6</v>
      </c>
      <c r="E181">
        <v>21.2</v>
      </c>
      <c r="F181">
        <v>1.9</v>
      </c>
      <c r="G181">
        <v>3.9</v>
      </c>
      <c r="H181" t="s">
        <v>381</v>
      </c>
      <c r="I181" t="s">
        <v>381</v>
      </c>
      <c r="J181" t="s">
        <v>381</v>
      </c>
      <c r="K181" t="s">
        <v>381</v>
      </c>
      <c r="L181" t="s">
        <v>381</v>
      </c>
    </row>
    <row r="182" spans="1:12" x14ac:dyDescent="0.3">
      <c r="A182" t="s">
        <v>180</v>
      </c>
      <c r="B182" t="s">
        <v>381</v>
      </c>
      <c r="C182" t="s">
        <v>381</v>
      </c>
      <c r="D182" t="s">
        <v>381</v>
      </c>
      <c r="E182" t="s">
        <v>381</v>
      </c>
      <c r="F182" t="s">
        <v>381</v>
      </c>
      <c r="G182" t="s">
        <v>381</v>
      </c>
      <c r="H182" t="s">
        <v>381</v>
      </c>
      <c r="I182" t="s">
        <v>381</v>
      </c>
      <c r="J182" t="s">
        <v>381</v>
      </c>
      <c r="K182" t="s">
        <v>381</v>
      </c>
      <c r="L182" t="s">
        <v>381</v>
      </c>
    </row>
    <row r="183" spans="1:12" x14ac:dyDescent="0.3">
      <c r="A183" t="s">
        <v>181</v>
      </c>
      <c r="B183" t="s">
        <v>381</v>
      </c>
      <c r="C183" t="s">
        <v>381</v>
      </c>
      <c r="D183" t="s">
        <v>381</v>
      </c>
      <c r="E183" t="s">
        <v>381</v>
      </c>
      <c r="F183" t="s">
        <v>381</v>
      </c>
      <c r="G183" t="s">
        <v>381</v>
      </c>
      <c r="H183" t="s">
        <v>381</v>
      </c>
      <c r="I183" t="s">
        <v>381</v>
      </c>
      <c r="J183" t="s">
        <v>381</v>
      </c>
      <c r="K183" t="s">
        <v>381</v>
      </c>
      <c r="L183" t="s">
        <v>381</v>
      </c>
    </row>
    <row r="184" spans="1:12" x14ac:dyDescent="0.3">
      <c r="A184" t="s">
        <v>182</v>
      </c>
      <c r="B184" t="s">
        <v>381</v>
      </c>
      <c r="C184" t="s">
        <v>381</v>
      </c>
      <c r="D184" t="s">
        <v>381</v>
      </c>
      <c r="E184" t="s">
        <v>381</v>
      </c>
      <c r="F184" t="s">
        <v>381</v>
      </c>
      <c r="G184" t="s">
        <v>381</v>
      </c>
      <c r="H184" t="s">
        <v>381</v>
      </c>
      <c r="I184" t="s">
        <v>381</v>
      </c>
      <c r="J184" t="s">
        <v>381</v>
      </c>
      <c r="K184" t="s">
        <v>381</v>
      </c>
      <c r="L184" t="s">
        <v>381</v>
      </c>
    </row>
    <row r="185" spans="1:12" x14ac:dyDescent="0.3">
      <c r="A185" t="s">
        <v>183</v>
      </c>
      <c r="B185">
        <v>321.89999999999998</v>
      </c>
      <c r="C185" t="s">
        <v>381</v>
      </c>
      <c r="D185">
        <v>25.4</v>
      </c>
      <c r="E185">
        <v>0.4</v>
      </c>
      <c r="F185">
        <v>1</v>
      </c>
      <c r="G185">
        <v>1.8</v>
      </c>
      <c r="H185">
        <v>0</v>
      </c>
      <c r="I185">
        <v>29.4</v>
      </c>
      <c r="J185">
        <v>14.3</v>
      </c>
      <c r="K185">
        <v>0.6</v>
      </c>
      <c r="L185">
        <v>0</v>
      </c>
    </row>
    <row r="186" spans="1:12" x14ac:dyDescent="0.3">
      <c r="A186" t="s">
        <v>184</v>
      </c>
      <c r="B186" t="s">
        <v>381</v>
      </c>
      <c r="C186" t="s">
        <v>381</v>
      </c>
      <c r="D186" t="s">
        <v>381</v>
      </c>
      <c r="E186" t="s">
        <v>381</v>
      </c>
      <c r="F186" t="s">
        <v>381</v>
      </c>
      <c r="G186" t="s">
        <v>381</v>
      </c>
      <c r="H186" t="s">
        <v>381</v>
      </c>
      <c r="I186" t="s">
        <v>381</v>
      </c>
      <c r="J186" t="s">
        <v>381</v>
      </c>
      <c r="K186" t="s">
        <v>381</v>
      </c>
      <c r="L186" t="s">
        <v>381</v>
      </c>
    </row>
    <row r="187" spans="1:12" x14ac:dyDescent="0.3">
      <c r="A187" t="s">
        <v>185</v>
      </c>
      <c r="B187">
        <v>468.6</v>
      </c>
      <c r="C187">
        <v>153.4</v>
      </c>
      <c r="D187">
        <v>45.3</v>
      </c>
      <c r="E187">
        <v>8.9</v>
      </c>
      <c r="F187">
        <v>1.6</v>
      </c>
      <c r="G187">
        <v>0.7</v>
      </c>
      <c r="H187">
        <v>90.5</v>
      </c>
      <c r="I187" t="s">
        <v>381</v>
      </c>
      <c r="J187" t="s">
        <v>381</v>
      </c>
      <c r="K187" t="s">
        <v>381</v>
      </c>
      <c r="L187" t="s">
        <v>381</v>
      </c>
    </row>
    <row r="188" spans="1:12" x14ac:dyDescent="0.3">
      <c r="A188" t="s">
        <v>186</v>
      </c>
      <c r="B188">
        <v>128.30000000000001</v>
      </c>
      <c r="C188">
        <v>128.46</v>
      </c>
      <c r="D188">
        <v>226.2</v>
      </c>
      <c r="E188">
        <v>68.7</v>
      </c>
      <c r="F188">
        <v>3</v>
      </c>
      <c r="G188">
        <v>1</v>
      </c>
      <c r="H188">
        <v>98</v>
      </c>
      <c r="I188">
        <v>158.30000000000001</v>
      </c>
      <c r="J188">
        <v>67.900000000000006</v>
      </c>
      <c r="K188">
        <v>35.4</v>
      </c>
      <c r="L188">
        <v>82.5</v>
      </c>
    </row>
    <row r="189" spans="1:12" x14ac:dyDescent="0.3">
      <c r="A189" t="s">
        <v>187</v>
      </c>
      <c r="B189" t="s">
        <v>381</v>
      </c>
      <c r="C189" t="s">
        <v>381</v>
      </c>
      <c r="D189" t="s">
        <v>381</v>
      </c>
      <c r="E189" t="s">
        <v>381</v>
      </c>
      <c r="F189" t="s">
        <v>381</v>
      </c>
      <c r="G189" t="s">
        <v>381</v>
      </c>
      <c r="H189" t="s">
        <v>381</v>
      </c>
      <c r="I189" t="s">
        <v>381</v>
      </c>
      <c r="J189" t="s">
        <v>381</v>
      </c>
      <c r="K189" t="s">
        <v>381</v>
      </c>
      <c r="L189" t="s">
        <v>381</v>
      </c>
    </row>
    <row r="190" spans="1:12" x14ac:dyDescent="0.3">
      <c r="A190" t="s">
        <v>188</v>
      </c>
      <c r="B190">
        <v>250</v>
      </c>
      <c r="C190">
        <v>200</v>
      </c>
      <c r="D190">
        <v>23.4</v>
      </c>
      <c r="E190">
        <v>1.1000000000000001</v>
      </c>
      <c r="F190">
        <v>1.9</v>
      </c>
      <c r="G190">
        <v>0.9</v>
      </c>
      <c r="H190">
        <v>38.9</v>
      </c>
      <c r="I190">
        <v>23.4</v>
      </c>
      <c r="J190">
        <v>23.4</v>
      </c>
      <c r="K190">
        <v>0.9</v>
      </c>
      <c r="L190">
        <v>1.5</v>
      </c>
    </row>
    <row r="191" spans="1:12" x14ac:dyDescent="0.3">
      <c r="A191" t="s">
        <v>189</v>
      </c>
      <c r="B191">
        <v>454.62</v>
      </c>
      <c r="C191">
        <v>279.2</v>
      </c>
      <c r="D191">
        <v>75</v>
      </c>
      <c r="E191">
        <v>12.3</v>
      </c>
      <c r="F191">
        <v>6.14</v>
      </c>
      <c r="G191">
        <v>2.38</v>
      </c>
      <c r="H191">
        <v>100</v>
      </c>
      <c r="I191">
        <v>49</v>
      </c>
      <c r="J191">
        <v>77</v>
      </c>
      <c r="K191">
        <v>10.9</v>
      </c>
      <c r="L191">
        <v>16.5</v>
      </c>
    </row>
    <row r="192" spans="1:12" x14ac:dyDescent="0.3">
      <c r="A192" t="s">
        <v>190</v>
      </c>
      <c r="B192" t="s">
        <v>381</v>
      </c>
      <c r="C192" t="s">
        <v>381</v>
      </c>
      <c r="D192" t="s">
        <v>381</v>
      </c>
      <c r="E192" t="s">
        <v>381</v>
      </c>
      <c r="F192" t="s">
        <v>381</v>
      </c>
      <c r="G192" t="s">
        <v>381</v>
      </c>
      <c r="H192" t="s">
        <v>381</v>
      </c>
      <c r="I192" t="s">
        <v>381</v>
      </c>
      <c r="J192" t="s">
        <v>381</v>
      </c>
      <c r="K192" t="s">
        <v>381</v>
      </c>
      <c r="L192" t="s">
        <v>381</v>
      </c>
    </row>
    <row r="193" spans="1:12" x14ac:dyDescent="0.3">
      <c r="A193" t="s">
        <v>191</v>
      </c>
      <c r="B193">
        <v>755.8</v>
      </c>
      <c r="C193">
        <v>164.5</v>
      </c>
      <c r="D193">
        <v>110.4</v>
      </c>
      <c r="E193">
        <v>49</v>
      </c>
      <c r="F193">
        <v>3.5</v>
      </c>
      <c r="G193">
        <v>0</v>
      </c>
      <c r="H193">
        <v>100</v>
      </c>
      <c r="I193">
        <v>116.2</v>
      </c>
      <c r="J193">
        <v>76</v>
      </c>
      <c r="K193">
        <v>51.6</v>
      </c>
      <c r="L193">
        <v>33.700000000000003</v>
      </c>
    </row>
    <row r="194" spans="1:12" x14ac:dyDescent="0.3">
      <c r="A194" t="s">
        <v>192</v>
      </c>
      <c r="B194" t="s">
        <v>381</v>
      </c>
      <c r="C194" t="s">
        <v>381</v>
      </c>
      <c r="D194" t="s">
        <v>381</v>
      </c>
      <c r="E194" t="s">
        <v>381</v>
      </c>
      <c r="F194" t="s">
        <v>381</v>
      </c>
      <c r="G194" t="s">
        <v>381</v>
      </c>
      <c r="H194" t="s">
        <v>381</v>
      </c>
      <c r="I194" t="s">
        <v>381</v>
      </c>
      <c r="J194" t="s">
        <v>381</v>
      </c>
      <c r="K194" t="s">
        <v>381</v>
      </c>
      <c r="L194" t="s">
        <v>381</v>
      </c>
    </row>
    <row r="195" spans="1:12" x14ac:dyDescent="0.3">
      <c r="A195" t="s">
        <v>193</v>
      </c>
      <c r="B195">
        <v>862.83</v>
      </c>
      <c r="C195">
        <v>377.01</v>
      </c>
      <c r="D195">
        <v>244.3</v>
      </c>
      <c r="E195">
        <v>82.5</v>
      </c>
      <c r="F195" t="s">
        <v>381</v>
      </c>
      <c r="G195" t="s">
        <v>381</v>
      </c>
      <c r="H195" t="s">
        <v>381</v>
      </c>
      <c r="I195" t="s">
        <v>381</v>
      </c>
      <c r="J195" t="s">
        <v>381</v>
      </c>
      <c r="K195" t="s">
        <v>381</v>
      </c>
      <c r="L195" t="s">
        <v>381</v>
      </c>
    </row>
    <row r="196" spans="1:12" x14ac:dyDescent="0.3">
      <c r="A196" t="s">
        <v>194</v>
      </c>
      <c r="B196" t="s">
        <v>381</v>
      </c>
      <c r="C196" t="s">
        <v>381</v>
      </c>
      <c r="D196" t="s">
        <v>381</v>
      </c>
      <c r="E196" t="s">
        <v>381</v>
      </c>
      <c r="F196" t="s">
        <v>381</v>
      </c>
      <c r="G196" t="s">
        <v>381</v>
      </c>
      <c r="H196" t="s">
        <v>381</v>
      </c>
      <c r="I196" t="s">
        <v>381</v>
      </c>
      <c r="J196" t="s">
        <v>381</v>
      </c>
      <c r="K196" t="s">
        <v>381</v>
      </c>
      <c r="L196" t="s">
        <v>381</v>
      </c>
    </row>
    <row r="197" spans="1:12" x14ac:dyDescent="0.3">
      <c r="A197" t="s">
        <v>195</v>
      </c>
      <c r="B197" t="s">
        <v>381</v>
      </c>
      <c r="C197">
        <v>234.75</v>
      </c>
      <c r="D197" t="s">
        <v>381</v>
      </c>
      <c r="E197">
        <v>5.3</v>
      </c>
      <c r="F197">
        <v>1.8</v>
      </c>
      <c r="G197">
        <v>1.5</v>
      </c>
      <c r="H197">
        <v>100</v>
      </c>
      <c r="I197" t="s">
        <v>381</v>
      </c>
      <c r="J197" t="s">
        <v>381</v>
      </c>
      <c r="K197">
        <v>5.3</v>
      </c>
      <c r="L197">
        <v>4.2</v>
      </c>
    </row>
    <row r="198" spans="1:12" x14ac:dyDescent="0.3">
      <c r="A198" t="s">
        <v>196</v>
      </c>
      <c r="B198" t="s">
        <v>381</v>
      </c>
      <c r="C198" t="s">
        <v>381</v>
      </c>
      <c r="D198" t="s">
        <v>381</v>
      </c>
      <c r="E198" t="s">
        <v>381</v>
      </c>
      <c r="F198" t="s">
        <v>381</v>
      </c>
      <c r="G198" t="s">
        <v>381</v>
      </c>
      <c r="H198" t="s">
        <v>381</v>
      </c>
      <c r="I198" t="s">
        <v>381</v>
      </c>
      <c r="J198" t="s">
        <v>381</v>
      </c>
      <c r="K198" t="s">
        <v>381</v>
      </c>
      <c r="L198" t="s">
        <v>381</v>
      </c>
    </row>
    <row r="199" spans="1:12" x14ac:dyDescent="0.3">
      <c r="A199" t="s">
        <v>197</v>
      </c>
      <c r="B199" t="s">
        <v>381</v>
      </c>
      <c r="C199" t="s">
        <v>381</v>
      </c>
      <c r="D199" t="s">
        <v>381</v>
      </c>
      <c r="E199" t="s">
        <v>381</v>
      </c>
      <c r="F199" t="s">
        <v>381</v>
      </c>
      <c r="G199" t="s">
        <v>381</v>
      </c>
      <c r="H199" t="s">
        <v>381</v>
      </c>
      <c r="I199" t="s">
        <v>381</v>
      </c>
      <c r="J199" t="s">
        <v>381</v>
      </c>
      <c r="K199" t="s">
        <v>381</v>
      </c>
      <c r="L199" t="s">
        <v>381</v>
      </c>
    </row>
    <row r="200" spans="1:12" x14ac:dyDescent="0.3">
      <c r="A200" t="s">
        <v>198</v>
      </c>
      <c r="B200" t="s">
        <v>381</v>
      </c>
      <c r="C200" t="s">
        <v>381</v>
      </c>
      <c r="D200" t="s">
        <v>381</v>
      </c>
      <c r="E200" t="s">
        <v>381</v>
      </c>
      <c r="F200" t="s">
        <v>381</v>
      </c>
      <c r="G200" t="s">
        <v>381</v>
      </c>
      <c r="H200" t="s">
        <v>381</v>
      </c>
      <c r="I200" t="s">
        <v>381</v>
      </c>
      <c r="J200" t="s">
        <v>381</v>
      </c>
      <c r="K200" t="s">
        <v>381</v>
      </c>
      <c r="L200" t="s">
        <v>381</v>
      </c>
    </row>
    <row r="201" spans="1:12" x14ac:dyDescent="0.3">
      <c r="A201" t="s">
        <v>199</v>
      </c>
      <c r="B201" t="s">
        <v>381</v>
      </c>
      <c r="C201" t="s">
        <v>381</v>
      </c>
      <c r="D201" t="s">
        <v>381</v>
      </c>
      <c r="E201" t="s">
        <v>381</v>
      </c>
      <c r="F201" t="s">
        <v>381</v>
      </c>
      <c r="G201" t="s">
        <v>381</v>
      </c>
      <c r="H201" t="s">
        <v>381</v>
      </c>
      <c r="I201" t="s">
        <v>381</v>
      </c>
      <c r="J201" t="s">
        <v>381</v>
      </c>
      <c r="K201" t="s">
        <v>381</v>
      </c>
      <c r="L201" t="s">
        <v>381</v>
      </c>
    </row>
    <row r="202" spans="1:12" x14ac:dyDescent="0.3">
      <c r="A202" t="s">
        <v>200</v>
      </c>
      <c r="B202" t="s">
        <v>381</v>
      </c>
      <c r="C202" t="s">
        <v>381</v>
      </c>
      <c r="D202" t="s">
        <v>381</v>
      </c>
      <c r="E202" t="s">
        <v>381</v>
      </c>
      <c r="F202" t="s">
        <v>381</v>
      </c>
      <c r="G202" t="s">
        <v>381</v>
      </c>
      <c r="H202" t="s">
        <v>381</v>
      </c>
      <c r="I202" t="s">
        <v>381</v>
      </c>
      <c r="J202" t="s">
        <v>381</v>
      </c>
      <c r="K202" t="s">
        <v>381</v>
      </c>
      <c r="L202" t="s">
        <v>381</v>
      </c>
    </row>
    <row r="203" spans="1:12" x14ac:dyDescent="0.3">
      <c r="A203" t="s">
        <v>201</v>
      </c>
      <c r="B203">
        <v>564.71</v>
      </c>
      <c r="C203">
        <v>228.57</v>
      </c>
      <c r="D203">
        <v>128.1</v>
      </c>
      <c r="E203">
        <v>38.200000000000003</v>
      </c>
      <c r="F203">
        <v>5.3</v>
      </c>
      <c r="G203">
        <v>0</v>
      </c>
      <c r="H203">
        <v>100</v>
      </c>
      <c r="I203">
        <v>160.80000000000001</v>
      </c>
      <c r="J203" t="s">
        <v>381</v>
      </c>
      <c r="K203">
        <v>48.9</v>
      </c>
      <c r="L203">
        <v>18.399999999999999</v>
      </c>
    </row>
    <row r="204" spans="1:12" x14ac:dyDescent="0.3">
      <c r="A204" t="s">
        <v>202</v>
      </c>
      <c r="B204">
        <v>766.1</v>
      </c>
      <c r="C204">
        <v>236.9</v>
      </c>
      <c r="D204">
        <v>102.4</v>
      </c>
      <c r="E204">
        <v>21.2</v>
      </c>
      <c r="F204">
        <v>5</v>
      </c>
      <c r="G204">
        <v>5</v>
      </c>
      <c r="H204">
        <v>100</v>
      </c>
      <c r="I204">
        <v>124.6</v>
      </c>
      <c r="J204">
        <v>59.8</v>
      </c>
      <c r="K204">
        <v>21.2</v>
      </c>
      <c r="L204">
        <v>21</v>
      </c>
    </row>
    <row r="205" spans="1:12" x14ac:dyDescent="0.3">
      <c r="A205" t="s">
        <v>203</v>
      </c>
      <c r="B205">
        <v>493.9</v>
      </c>
      <c r="C205">
        <v>197.6</v>
      </c>
      <c r="D205">
        <v>73.3</v>
      </c>
      <c r="E205">
        <v>31.8</v>
      </c>
      <c r="F205">
        <v>1.5</v>
      </c>
      <c r="G205" t="s">
        <v>381</v>
      </c>
      <c r="H205">
        <v>100</v>
      </c>
      <c r="I205">
        <v>72.5</v>
      </c>
      <c r="J205">
        <v>83.3</v>
      </c>
      <c r="K205">
        <v>29.2</v>
      </c>
      <c r="L205">
        <v>66.7</v>
      </c>
    </row>
    <row r="206" spans="1:12" x14ac:dyDescent="0.3">
      <c r="A206" t="s">
        <v>204</v>
      </c>
      <c r="B206" t="s">
        <v>381</v>
      </c>
      <c r="C206" t="s">
        <v>381</v>
      </c>
      <c r="D206" t="s">
        <v>381</v>
      </c>
      <c r="E206" t="s">
        <v>381</v>
      </c>
      <c r="F206" t="s">
        <v>381</v>
      </c>
      <c r="G206" t="s">
        <v>381</v>
      </c>
      <c r="H206" t="s">
        <v>381</v>
      </c>
      <c r="I206" t="s">
        <v>381</v>
      </c>
      <c r="J206" t="s">
        <v>381</v>
      </c>
      <c r="K206" t="s">
        <v>381</v>
      </c>
      <c r="L206" t="s">
        <v>381</v>
      </c>
    </row>
    <row r="207" spans="1:12" x14ac:dyDescent="0.3">
      <c r="A207" t="s">
        <v>205</v>
      </c>
      <c r="B207" t="s">
        <v>381</v>
      </c>
      <c r="C207" t="s">
        <v>381</v>
      </c>
      <c r="D207" t="s">
        <v>381</v>
      </c>
      <c r="E207" t="s">
        <v>381</v>
      </c>
      <c r="F207" t="s">
        <v>381</v>
      </c>
      <c r="G207" t="s">
        <v>381</v>
      </c>
      <c r="H207" t="s">
        <v>381</v>
      </c>
      <c r="I207" t="s">
        <v>381</v>
      </c>
      <c r="J207" t="s">
        <v>381</v>
      </c>
      <c r="K207" t="s">
        <v>381</v>
      </c>
      <c r="L207" t="s">
        <v>381</v>
      </c>
    </row>
    <row r="208" spans="1:12" x14ac:dyDescent="0.3">
      <c r="A208" t="s">
        <v>206</v>
      </c>
      <c r="B208" t="s">
        <v>381</v>
      </c>
      <c r="C208" t="s">
        <v>381</v>
      </c>
      <c r="D208" t="s">
        <v>381</v>
      </c>
      <c r="E208" t="s">
        <v>381</v>
      </c>
      <c r="F208" t="s">
        <v>381</v>
      </c>
      <c r="G208" t="s">
        <v>381</v>
      </c>
      <c r="H208" t="s">
        <v>381</v>
      </c>
      <c r="I208" t="s">
        <v>381</v>
      </c>
      <c r="J208" t="s">
        <v>381</v>
      </c>
      <c r="K208" t="s">
        <v>381</v>
      </c>
      <c r="L208" t="s">
        <v>381</v>
      </c>
    </row>
    <row r="209" spans="1:12" x14ac:dyDescent="0.3">
      <c r="A209" t="s">
        <v>207</v>
      </c>
      <c r="B209" t="s">
        <v>381</v>
      </c>
      <c r="C209" t="s">
        <v>381</v>
      </c>
      <c r="D209" t="s">
        <v>381</v>
      </c>
      <c r="E209" t="s">
        <v>381</v>
      </c>
      <c r="F209" t="s">
        <v>381</v>
      </c>
      <c r="G209" t="s">
        <v>381</v>
      </c>
      <c r="H209" t="s">
        <v>381</v>
      </c>
      <c r="I209" t="s">
        <v>381</v>
      </c>
      <c r="J209" t="s">
        <v>381</v>
      </c>
      <c r="K209" t="s">
        <v>381</v>
      </c>
      <c r="L209" t="s">
        <v>381</v>
      </c>
    </row>
    <row r="210" spans="1:12" x14ac:dyDescent="0.3">
      <c r="A210" t="s">
        <v>208</v>
      </c>
      <c r="B210" t="s">
        <v>381</v>
      </c>
      <c r="C210" t="s">
        <v>381</v>
      </c>
      <c r="D210" t="s">
        <v>381</v>
      </c>
      <c r="E210" t="s">
        <v>381</v>
      </c>
      <c r="F210" t="s">
        <v>381</v>
      </c>
      <c r="G210" t="s">
        <v>381</v>
      </c>
      <c r="H210" t="s">
        <v>381</v>
      </c>
      <c r="I210" t="s">
        <v>381</v>
      </c>
      <c r="J210" t="s">
        <v>381</v>
      </c>
      <c r="K210" t="s">
        <v>381</v>
      </c>
      <c r="L210" t="s">
        <v>381</v>
      </c>
    </row>
    <row r="211" spans="1:12" x14ac:dyDescent="0.3">
      <c r="A211" t="s">
        <v>209</v>
      </c>
      <c r="B211" t="s">
        <v>381</v>
      </c>
      <c r="C211" t="s">
        <v>381</v>
      </c>
      <c r="D211" t="s">
        <v>381</v>
      </c>
      <c r="E211" t="s">
        <v>381</v>
      </c>
      <c r="F211" t="s">
        <v>381</v>
      </c>
      <c r="G211" t="s">
        <v>381</v>
      </c>
      <c r="H211" t="s">
        <v>381</v>
      </c>
      <c r="I211" t="s">
        <v>381</v>
      </c>
      <c r="J211" t="s">
        <v>381</v>
      </c>
      <c r="K211" t="s">
        <v>381</v>
      </c>
      <c r="L211" t="s">
        <v>381</v>
      </c>
    </row>
    <row r="212" spans="1:12" x14ac:dyDescent="0.3">
      <c r="A212" t="s">
        <v>210</v>
      </c>
      <c r="B212">
        <v>650</v>
      </c>
      <c r="C212">
        <v>192</v>
      </c>
      <c r="D212">
        <v>73.400000000000006</v>
      </c>
      <c r="E212">
        <v>20</v>
      </c>
      <c r="F212" t="s">
        <v>381</v>
      </c>
      <c r="G212" t="s">
        <v>381</v>
      </c>
      <c r="H212" t="s">
        <v>381</v>
      </c>
      <c r="I212" t="s">
        <v>381</v>
      </c>
      <c r="J212" t="s">
        <v>381</v>
      </c>
      <c r="K212" t="s">
        <v>381</v>
      </c>
      <c r="L212" t="s">
        <v>381</v>
      </c>
    </row>
    <row r="213" spans="1:12" x14ac:dyDescent="0.3">
      <c r="A213" t="s">
        <v>211</v>
      </c>
      <c r="B213">
        <v>729.3</v>
      </c>
      <c r="C213">
        <v>306</v>
      </c>
      <c r="D213">
        <v>51.8</v>
      </c>
      <c r="E213">
        <v>13.1</v>
      </c>
      <c r="F213">
        <v>2.1</v>
      </c>
      <c r="G213">
        <v>0.5</v>
      </c>
      <c r="H213">
        <v>85</v>
      </c>
      <c r="I213">
        <v>61.9</v>
      </c>
      <c r="J213">
        <v>31.3</v>
      </c>
      <c r="K213">
        <v>12.7</v>
      </c>
      <c r="L213">
        <v>13.8</v>
      </c>
    </row>
    <row r="214" spans="1:12" x14ac:dyDescent="0.3">
      <c r="A214" t="s">
        <v>212</v>
      </c>
      <c r="B214" t="s">
        <v>381</v>
      </c>
      <c r="C214" t="s">
        <v>381</v>
      </c>
      <c r="D214" t="s">
        <v>381</v>
      </c>
      <c r="E214" t="s">
        <v>381</v>
      </c>
      <c r="F214" t="s">
        <v>381</v>
      </c>
      <c r="G214" t="s">
        <v>381</v>
      </c>
      <c r="H214" t="s">
        <v>381</v>
      </c>
      <c r="I214" t="s">
        <v>381</v>
      </c>
      <c r="J214" t="s">
        <v>381</v>
      </c>
      <c r="K214" t="s">
        <v>381</v>
      </c>
      <c r="L214" t="s">
        <v>381</v>
      </c>
    </row>
    <row r="215" spans="1:12" x14ac:dyDescent="0.3">
      <c r="A215" t="s">
        <v>213</v>
      </c>
      <c r="B215">
        <v>561.27</v>
      </c>
      <c r="C215">
        <v>312</v>
      </c>
      <c r="D215">
        <v>35.5</v>
      </c>
      <c r="E215">
        <v>8.5</v>
      </c>
      <c r="F215">
        <v>5.0000000000000001E-3</v>
      </c>
      <c r="G215" t="s">
        <v>381</v>
      </c>
      <c r="H215">
        <v>100</v>
      </c>
      <c r="I215">
        <v>43</v>
      </c>
      <c r="J215">
        <v>11.8</v>
      </c>
      <c r="K215">
        <v>5.6</v>
      </c>
      <c r="L215">
        <v>17.600000000000001</v>
      </c>
    </row>
    <row r="216" spans="1:12" x14ac:dyDescent="0.3">
      <c r="A216" t="s">
        <v>214</v>
      </c>
      <c r="B216" t="s">
        <v>381</v>
      </c>
      <c r="C216" t="s">
        <v>381</v>
      </c>
      <c r="D216" t="s">
        <v>381</v>
      </c>
      <c r="E216" t="s">
        <v>381</v>
      </c>
      <c r="F216" t="s">
        <v>381</v>
      </c>
      <c r="G216" t="s">
        <v>381</v>
      </c>
      <c r="H216" t="s">
        <v>381</v>
      </c>
      <c r="I216" t="s">
        <v>381</v>
      </c>
      <c r="J216" t="s">
        <v>381</v>
      </c>
      <c r="K216" t="s">
        <v>381</v>
      </c>
      <c r="L216" t="s">
        <v>381</v>
      </c>
    </row>
    <row r="217" spans="1:12" x14ac:dyDescent="0.3">
      <c r="A217" t="s">
        <v>215</v>
      </c>
      <c r="B217" t="s">
        <v>381</v>
      </c>
      <c r="C217" t="s">
        <v>381</v>
      </c>
      <c r="D217" t="s">
        <v>381</v>
      </c>
      <c r="E217" t="s">
        <v>381</v>
      </c>
      <c r="F217" t="s">
        <v>381</v>
      </c>
      <c r="G217" t="s">
        <v>381</v>
      </c>
      <c r="H217" t="s">
        <v>381</v>
      </c>
      <c r="I217" t="s">
        <v>381</v>
      </c>
      <c r="J217" t="s">
        <v>381</v>
      </c>
      <c r="K217" t="s">
        <v>381</v>
      </c>
      <c r="L217" t="s">
        <v>381</v>
      </c>
    </row>
    <row r="218" spans="1:12" x14ac:dyDescent="0.3">
      <c r="A218" t="s">
        <v>216</v>
      </c>
      <c r="B218">
        <v>590</v>
      </c>
      <c r="C218">
        <v>304</v>
      </c>
      <c r="D218">
        <v>54.8</v>
      </c>
      <c r="E218">
        <v>17.8</v>
      </c>
      <c r="F218">
        <v>8.8000000000000007</v>
      </c>
      <c r="G218">
        <v>3</v>
      </c>
      <c r="H218">
        <v>65.7</v>
      </c>
      <c r="I218" t="s">
        <v>381</v>
      </c>
      <c r="J218" t="s">
        <v>381</v>
      </c>
      <c r="K218" t="s">
        <v>381</v>
      </c>
      <c r="L218" t="s">
        <v>381</v>
      </c>
    </row>
    <row r="219" spans="1:12" x14ac:dyDescent="0.3">
      <c r="A219" t="s">
        <v>217</v>
      </c>
      <c r="B219" t="s">
        <v>381</v>
      </c>
      <c r="C219" t="s">
        <v>381</v>
      </c>
      <c r="D219" t="s">
        <v>381</v>
      </c>
      <c r="E219" t="s">
        <v>381</v>
      </c>
      <c r="F219" t="s">
        <v>381</v>
      </c>
      <c r="G219" t="s">
        <v>381</v>
      </c>
      <c r="H219" t="s">
        <v>381</v>
      </c>
      <c r="I219" t="s">
        <v>381</v>
      </c>
      <c r="J219" t="s">
        <v>381</v>
      </c>
      <c r="K219" t="s">
        <v>381</v>
      </c>
      <c r="L219" t="s">
        <v>381</v>
      </c>
    </row>
    <row r="220" spans="1:12" x14ac:dyDescent="0.3">
      <c r="A220" t="s">
        <v>218</v>
      </c>
      <c r="B220" t="s">
        <v>381</v>
      </c>
      <c r="C220" t="s">
        <v>381</v>
      </c>
      <c r="D220" t="s">
        <v>381</v>
      </c>
      <c r="E220" t="s">
        <v>381</v>
      </c>
      <c r="F220" t="s">
        <v>381</v>
      </c>
      <c r="G220" t="s">
        <v>381</v>
      </c>
      <c r="H220" t="s">
        <v>381</v>
      </c>
      <c r="I220" t="s">
        <v>381</v>
      </c>
      <c r="J220" t="s">
        <v>381</v>
      </c>
      <c r="K220" t="s">
        <v>381</v>
      </c>
      <c r="L220" t="s">
        <v>381</v>
      </c>
    </row>
    <row r="221" spans="1:12" x14ac:dyDescent="0.3">
      <c r="A221" t="s">
        <v>219</v>
      </c>
      <c r="B221" t="s">
        <v>381</v>
      </c>
      <c r="C221" t="s">
        <v>381</v>
      </c>
      <c r="D221" t="s">
        <v>381</v>
      </c>
      <c r="E221" t="s">
        <v>381</v>
      </c>
      <c r="F221" t="s">
        <v>381</v>
      </c>
      <c r="G221" t="s">
        <v>381</v>
      </c>
      <c r="H221" t="s">
        <v>381</v>
      </c>
      <c r="I221" t="s">
        <v>381</v>
      </c>
      <c r="J221" t="s">
        <v>381</v>
      </c>
      <c r="K221" t="s">
        <v>381</v>
      </c>
      <c r="L221" t="s">
        <v>381</v>
      </c>
    </row>
    <row r="222" spans="1:12" x14ac:dyDescent="0.3">
      <c r="A222" t="s">
        <v>220</v>
      </c>
      <c r="B222">
        <v>597.20000000000005</v>
      </c>
      <c r="C222">
        <v>333.6</v>
      </c>
      <c r="D222">
        <v>107.5</v>
      </c>
      <c r="E222">
        <v>12.1</v>
      </c>
      <c r="F222">
        <v>5</v>
      </c>
      <c r="G222">
        <v>4</v>
      </c>
      <c r="H222">
        <v>100</v>
      </c>
      <c r="I222">
        <v>104</v>
      </c>
      <c r="J222">
        <v>126.4</v>
      </c>
      <c r="K222">
        <v>16.8</v>
      </c>
      <c r="L222">
        <v>11.2</v>
      </c>
    </row>
    <row r="223" spans="1:12" x14ac:dyDescent="0.3">
      <c r="A223" t="s">
        <v>221</v>
      </c>
      <c r="B223" t="s">
        <v>381</v>
      </c>
      <c r="C223" t="s">
        <v>381</v>
      </c>
      <c r="D223" t="s">
        <v>381</v>
      </c>
      <c r="E223" t="s">
        <v>381</v>
      </c>
      <c r="F223" t="s">
        <v>381</v>
      </c>
      <c r="G223" t="s">
        <v>381</v>
      </c>
      <c r="H223" t="s">
        <v>381</v>
      </c>
      <c r="I223" t="s">
        <v>381</v>
      </c>
      <c r="J223" t="s">
        <v>381</v>
      </c>
      <c r="K223" t="s">
        <v>381</v>
      </c>
      <c r="L223" t="s">
        <v>381</v>
      </c>
    </row>
    <row r="224" spans="1:12" x14ac:dyDescent="0.3">
      <c r="A224" t="s">
        <v>222</v>
      </c>
      <c r="B224" t="s">
        <v>381</v>
      </c>
      <c r="C224" t="s">
        <v>381</v>
      </c>
      <c r="D224" t="s">
        <v>381</v>
      </c>
      <c r="E224" t="s">
        <v>381</v>
      </c>
      <c r="F224" t="s">
        <v>381</v>
      </c>
      <c r="G224" t="s">
        <v>381</v>
      </c>
      <c r="H224" t="s">
        <v>381</v>
      </c>
      <c r="I224" t="s">
        <v>381</v>
      </c>
      <c r="J224" t="s">
        <v>381</v>
      </c>
      <c r="K224" t="s">
        <v>381</v>
      </c>
      <c r="L224" t="s">
        <v>381</v>
      </c>
    </row>
    <row r="225" spans="1:12" x14ac:dyDescent="0.3">
      <c r="A225" t="s">
        <v>223</v>
      </c>
      <c r="B225">
        <v>844.09</v>
      </c>
      <c r="C225">
        <v>278.89</v>
      </c>
      <c r="D225">
        <v>54.5</v>
      </c>
      <c r="E225">
        <v>5.9</v>
      </c>
      <c r="F225">
        <v>4</v>
      </c>
      <c r="G225" t="s">
        <v>381</v>
      </c>
      <c r="H225" t="s">
        <v>381</v>
      </c>
      <c r="I225">
        <v>63.5</v>
      </c>
      <c r="J225">
        <v>19.5</v>
      </c>
      <c r="K225" t="s">
        <v>381</v>
      </c>
      <c r="L225">
        <v>7.4</v>
      </c>
    </row>
    <row r="226" spans="1:12" x14ac:dyDescent="0.3">
      <c r="A226" t="s">
        <v>224</v>
      </c>
      <c r="B226" t="s">
        <v>381</v>
      </c>
      <c r="C226" t="s">
        <v>381</v>
      </c>
      <c r="D226" t="s">
        <v>381</v>
      </c>
      <c r="E226" t="s">
        <v>381</v>
      </c>
      <c r="F226" t="s">
        <v>381</v>
      </c>
      <c r="G226" t="s">
        <v>381</v>
      </c>
      <c r="H226" t="s">
        <v>381</v>
      </c>
      <c r="I226" t="s">
        <v>381</v>
      </c>
      <c r="J226" t="s">
        <v>381</v>
      </c>
      <c r="K226" t="s">
        <v>381</v>
      </c>
      <c r="L226" t="s">
        <v>381</v>
      </c>
    </row>
    <row r="227" spans="1:12" x14ac:dyDescent="0.3">
      <c r="A227" t="s">
        <v>225</v>
      </c>
      <c r="B227">
        <v>1000</v>
      </c>
      <c r="C227">
        <v>400</v>
      </c>
      <c r="D227">
        <v>21.6</v>
      </c>
      <c r="E227">
        <v>5.8</v>
      </c>
      <c r="F227">
        <v>1.6</v>
      </c>
      <c r="G227">
        <v>0.1</v>
      </c>
      <c r="H227">
        <v>9.9</v>
      </c>
      <c r="I227">
        <v>14.4</v>
      </c>
      <c r="J227">
        <v>42.7</v>
      </c>
      <c r="K227">
        <v>7</v>
      </c>
      <c r="L227">
        <v>2.2999999999999998</v>
      </c>
    </row>
    <row r="228" spans="1:12" x14ac:dyDescent="0.3">
      <c r="A228" t="s">
        <v>226</v>
      </c>
      <c r="B228" t="s">
        <v>381</v>
      </c>
      <c r="C228" t="s">
        <v>381</v>
      </c>
      <c r="D228" t="s">
        <v>381</v>
      </c>
      <c r="E228" t="s">
        <v>381</v>
      </c>
      <c r="F228" t="s">
        <v>381</v>
      </c>
      <c r="G228" t="s">
        <v>381</v>
      </c>
      <c r="H228" t="s">
        <v>381</v>
      </c>
      <c r="I228" t="s">
        <v>381</v>
      </c>
      <c r="J228" t="s">
        <v>381</v>
      </c>
      <c r="K228" t="s">
        <v>381</v>
      </c>
      <c r="L228" t="s">
        <v>381</v>
      </c>
    </row>
    <row r="229" spans="1:12" x14ac:dyDescent="0.3">
      <c r="A229" t="s">
        <v>227</v>
      </c>
      <c r="B229">
        <v>944</v>
      </c>
      <c r="C229" t="s">
        <v>381</v>
      </c>
      <c r="D229">
        <v>19.899999999999999</v>
      </c>
      <c r="E229">
        <v>3.8</v>
      </c>
      <c r="F229">
        <v>1.2</v>
      </c>
      <c r="G229" t="s">
        <v>381</v>
      </c>
      <c r="H229" t="s">
        <v>381</v>
      </c>
      <c r="I229">
        <v>27.5</v>
      </c>
      <c r="J229" t="s">
        <v>381</v>
      </c>
      <c r="K229">
        <v>5.2</v>
      </c>
      <c r="L229" t="s">
        <v>381</v>
      </c>
    </row>
    <row r="230" spans="1:12" x14ac:dyDescent="0.3">
      <c r="A230" t="s">
        <v>228</v>
      </c>
      <c r="B230" t="s">
        <v>381</v>
      </c>
      <c r="C230" t="s">
        <v>381</v>
      </c>
      <c r="D230" t="s">
        <v>381</v>
      </c>
      <c r="E230" t="s">
        <v>381</v>
      </c>
      <c r="F230" t="s">
        <v>381</v>
      </c>
      <c r="G230" t="s">
        <v>381</v>
      </c>
      <c r="H230" t="s">
        <v>381</v>
      </c>
      <c r="I230" t="s">
        <v>381</v>
      </c>
      <c r="J230" t="s">
        <v>381</v>
      </c>
      <c r="K230" t="s">
        <v>381</v>
      </c>
      <c r="L230" t="s">
        <v>381</v>
      </c>
    </row>
    <row r="231" spans="1:12" x14ac:dyDescent="0.3">
      <c r="A231" t="s">
        <v>229</v>
      </c>
      <c r="B231" t="s">
        <v>381</v>
      </c>
      <c r="C231" t="s">
        <v>381</v>
      </c>
      <c r="D231" t="s">
        <v>381</v>
      </c>
      <c r="E231" t="s">
        <v>381</v>
      </c>
      <c r="F231" t="s">
        <v>381</v>
      </c>
      <c r="G231" t="s">
        <v>381</v>
      </c>
      <c r="H231" t="s">
        <v>381</v>
      </c>
      <c r="I231" t="s">
        <v>381</v>
      </c>
      <c r="J231" t="s">
        <v>381</v>
      </c>
      <c r="K231" t="s">
        <v>381</v>
      </c>
      <c r="L231" t="s">
        <v>381</v>
      </c>
    </row>
    <row r="232" spans="1:12" x14ac:dyDescent="0.3">
      <c r="A232" t="s">
        <v>230</v>
      </c>
      <c r="B232" t="s">
        <v>381</v>
      </c>
      <c r="C232" t="s">
        <v>381</v>
      </c>
      <c r="D232" t="s">
        <v>381</v>
      </c>
      <c r="E232" t="s">
        <v>381</v>
      </c>
      <c r="F232" t="s">
        <v>381</v>
      </c>
      <c r="G232" t="s">
        <v>381</v>
      </c>
      <c r="H232" t="s">
        <v>381</v>
      </c>
      <c r="I232" t="s">
        <v>381</v>
      </c>
      <c r="J232" t="s">
        <v>381</v>
      </c>
      <c r="K232" t="s">
        <v>381</v>
      </c>
      <c r="L232" t="s">
        <v>381</v>
      </c>
    </row>
    <row r="233" spans="1:12" x14ac:dyDescent="0.3">
      <c r="A233" t="s">
        <v>231</v>
      </c>
      <c r="B233" t="s">
        <v>381</v>
      </c>
      <c r="C233" t="s">
        <v>381</v>
      </c>
      <c r="D233" t="s">
        <v>381</v>
      </c>
      <c r="E233" t="s">
        <v>381</v>
      </c>
      <c r="F233" t="s">
        <v>381</v>
      </c>
      <c r="G233" t="s">
        <v>381</v>
      </c>
      <c r="H233" t="s">
        <v>381</v>
      </c>
      <c r="I233" t="s">
        <v>381</v>
      </c>
      <c r="J233" t="s">
        <v>381</v>
      </c>
      <c r="K233" t="s">
        <v>381</v>
      </c>
      <c r="L233" t="s">
        <v>381</v>
      </c>
    </row>
    <row r="234" spans="1:12" x14ac:dyDescent="0.3">
      <c r="A234" t="s">
        <v>232</v>
      </c>
      <c r="B234">
        <v>788.67</v>
      </c>
      <c r="C234">
        <v>330.6</v>
      </c>
      <c r="D234">
        <v>105.9</v>
      </c>
      <c r="E234">
        <v>3</v>
      </c>
      <c r="F234">
        <v>0.6</v>
      </c>
      <c r="G234">
        <v>1.7</v>
      </c>
      <c r="H234">
        <v>100</v>
      </c>
      <c r="I234" t="s">
        <v>381</v>
      </c>
      <c r="J234" t="s">
        <v>381</v>
      </c>
      <c r="K234" t="s">
        <v>381</v>
      </c>
      <c r="L234" t="s">
        <v>381</v>
      </c>
    </row>
    <row r="235" spans="1:12" x14ac:dyDescent="0.3">
      <c r="A235" t="s">
        <v>233</v>
      </c>
      <c r="B235" t="s">
        <v>381</v>
      </c>
      <c r="C235" t="s">
        <v>381</v>
      </c>
      <c r="D235" t="s">
        <v>381</v>
      </c>
      <c r="E235" t="s">
        <v>381</v>
      </c>
      <c r="F235" t="s">
        <v>381</v>
      </c>
      <c r="G235" t="s">
        <v>381</v>
      </c>
      <c r="H235" t="s">
        <v>381</v>
      </c>
      <c r="I235" t="s">
        <v>381</v>
      </c>
      <c r="J235" t="s">
        <v>381</v>
      </c>
      <c r="K235" t="s">
        <v>381</v>
      </c>
      <c r="L235" t="s">
        <v>381</v>
      </c>
    </row>
    <row r="236" spans="1:12" x14ac:dyDescent="0.3">
      <c r="A236" t="s">
        <v>234</v>
      </c>
      <c r="B236" t="s">
        <v>381</v>
      </c>
      <c r="C236" t="s">
        <v>381</v>
      </c>
      <c r="D236" t="s">
        <v>381</v>
      </c>
      <c r="E236" t="s">
        <v>381</v>
      </c>
      <c r="F236" t="s">
        <v>381</v>
      </c>
      <c r="G236" t="s">
        <v>381</v>
      </c>
      <c r="H236" t="s">
        <v>381</v>
      </c>
      <c r="I236" t="s">
        <v>381</v>
      </c>
      <c r="J236" t="s">
        <v>381</v>
      </c>
      <c r="K236" t="s">
        <v>381</v>
      </c>
      <c r="L236" t="s">
        <v>381</v>
      </c>
    </row>
    <row r="237" spans="1:12" x14ac:dyDescent="0.3">
      <c r="A237" t="s">
        <v>235</v>
      </c>
      <c r="B237" t="s">
        <v>381</v>
      </c>
      <c r="C237" t="s">
        <v>381</v>
      </c>
      <c r="D237" t="s">
        <v>381</v>
      </c>
      <c r="E237" t="s">
        <v>381</v>
      </c>
      <c r="F237" t="s">
        <v>381</v>
      </c>
      <c r="G237" t="s">
        <v>381</v>
      </c>
      <c r="H237" t="s">
        <v>381</v>
      </c>
      <c r="I237" t="s">
        <v>381</v>
      </c>
      <c r="J237" t="s">
        <v>381</v>
      </c>
      <c r="K237" t="s">
        <v>381</v>
      </c>
      <c r="L237" t="s">
        <v>381</v>
      </c>
    </row>
    <row r="238" spans="1:12" x14ac:dyDescent="0.3">
      <c r="A238" t="s">
        <v>236</v>
      </c>
      <c r="B238" t="s">
        <v>381</v>
      </c>
      <c r="C238" t="s">
        <v>381</v>
      </c>
      <c r="D238" t="s">
        <v>381</v>
      </c>
      <c r="E238" t="s">
        <v>381</v>
      </c>
      <c r="F238" t="s">
        <v>381</v>
      </c>
      <c r="G238" t="s">
        <v>381</v>
      </c>
      <c r="H238" t="s">
        <v>381</v>
      </c>
      <c r="I238" t="s">
        <v>381</v>
      </c>
      <c r="J238" t="s">
        <v>381</v>
      </c>
      <c r="K238" t="s">
        <v>381</v>
      </c>
      <c r="L238" t="s">
        <v>381</v>
      </c>
    </row>
    <row r="239" spans="1:12" x14ac:dyDescent="0.3">
      <c r="A239" t="s">
        <v>237</v>
      </c>
      <c r="B239">
        <v>589</v>
      </c>
      <c r="C239">
        <v>329</v>
      </c>
      <c r="D239">
        <v>66</v>
      </c>
      <c r="E239">
        <v>19</v>
      </c>
      <c r="F239">
        <v>5.3</v>
      </c>
      <c r="G239">
        <v>8.6</v>
      </c>
      <c r="H239">
        <v>100</v>
      </c>
      <c r="I239">
        <v>104</v>
      </c>
      <c r="J239">
        <v>18</v>
      </c>
      <c r="K239">
        <v>29</v>
      </c>
      <c r="L239">
        <v>6</v>
      </c>
    </row>
    <row r="240" spans="1:12" x14ac:dyDescent="0.3">
      <c r="A240" t="s">
        <v>238</v>
      </c>
      <c r="B240">
        <v>566.29999999999995</v>
      </c>
      <c r="C240">
        <v>267.3</v>
      </c>
      <c r="D240">
        <v>194</v>
      </c>
      <c r="E240">
        <v>78.3</v>
      </c>
      <c r="F240" t="s">
        <v>381</v>
      </c>
      <c r="G240" t="s">
        <v>381</v>
      </c>
      <c r="H240">
        <v>84.9</v>
      </c>
      <c r="I240">
        <v>254.9</v>
      </c>
      <c r="J240">
        <v>90.3</v>
      </c>
      <c r="K240">
        <v>74.7</v>
      </c>
      <c r="L240">
        <v>84.5</v>
      </c>
    </row>
    <row r="241" spans="1:12" x14ac:dyDescent="0.3">
      <c r="A241" t="s">
        <v>239</v>
      </c>
      <c r="B241" t="s">
        <v>381</v>
      </c>
      <c r="C241" t="s">
        <v>381</v>
      </c>
      <c r="D241" t="s">
        <v>381</v>
      </c>
      <c r="E241" t="s">
        <v>381</v>
      </c>
      <c r="F241" t="s">
        <v>381</v>
      </c>
      <c r="G241" t="s">
        <v>381</v>
      </c>
      <c r="H241" t="s">
        <v>381</v>
      </c>
      <c r="I241" t="s">
        <v>381</v>
      </c>
      <c r="J241" t="s">
        <v>381</v>
      </c>
      <c r="K241" t="s">
        <v>381</v>
      </c>
      <c r="L241" t="s">
        <v>381</v>
      </c>
    </row>
    <row r="242" spans="1:12" x14ac:dyDescent="0.3">
      <c r="A242" t="s">
        <v>240</v>
      </c>
      <c r="B242" t="s">
        <v>381</v>
      </c>
      <c r="C242" t="s">
        <v>381</v>
      </c>
      <c r="D242" t="s">
        <v>381</v>
      </c>
      <c r="E242" t="s">
        <v>381</v>
      </c>
      <c r="F242" t="s">
        <v>381</v>
      </c>
      <c r="G242" t="s">
        <v>381</v>
      </c>
      <c r="H242" t="s">
        <v>381</v>
      </c>
      <c r="I242" t="s">
        <v>381</v>
      </c>
      <c r="J242" t="s">
        <v>381</v>
      </c>
      <c r="K242" t="s">
        <v>381</v>
      </c>
      <c r="L242" t="s">
        <v>381</v>
      </c>
    </row>
    <row r="243" spans="1:12" x14ac:dyDescent="0.3">
      <c r="A243" t="s">
        <v>241</v>
      </c>
      <c r="B243">
        <v>624.20000000000005</v>
      </c>
      <c r="C243">
        <v>235.2</v>
      </c>
      <c r="D243">
        <v>113.5</v>
      </c>
      <c r="E243">
        <v>45.8</v>
      </c>
      <c r="F243">
        <v>3</v>
      </c>
      <c r="G243">
        <v>1</v>
      </c>
      <c r="H243">
        <v>100</v>
      </c>
      <c r="I243">
        <v>148.4</v>
      </c>
      <c r="J243">
        <v>68.5</v>
      </c>
      <c r="K243">
        <v>49.6</v>
      </c>
      <c r="L243">
        <v>40.9</v>
      </c>
    </row>
    <row r="244" spans="1:12" x14ac:dyDescent="0.3">
      <c r="A244" t="s">
        <v>242</v>
      </c>
      <c r="B244" t="s">
        <v>381</v>
      </c>
      <c r="C244" t="s">
        <v>381</v>
      </c>
      <c r="D244" t="s">
        <v>381</v>
      </c>
      <c r="E244" t="s">
        <v>381</v>
      </c>
      <c r="F244" t="s">
        <v>381</v>
      </c>
      <c r="G244" t="s">
        <v>381</v>
      </c>
      <c r="H244" t="s">
        <v>381</v>
      </c>
      <c r="I244" t="s">
        <v>381</v>
      </c>
      <c r="J244" t="s">
        <v>381</v>
      </c>
      <c r="K244" t="s">
        <v>381</v>
      </c>
      <c r="L244" t="s">
        <v>381</v>
      </c>
    </row>
    <row r="245" spans="1:12" x14ac:dyDescent="0.3">
      <c r="A245" t="s">
        <v>243</v>
      </c>
      <c r="B245" t="s">
        <v>381</v>
      </c>
      <c r="C245" t="s">
        <v>381</v>
      </c>
      <c r="D245" t="s">
        <v>381</v>
      </c>
      <c r="E245" t="s">
        <v>381</v>
      </c>
      <c r="F245" t="s">
        <v>381</v>
      </c>
      <c r="G245" t="s">
        <v>381</v>
      </c>
      <c r="H245" t="s">
        <v>381</v>
      </c>
      <c r="I245" t="s">
        <v>381</v>
      </c>
      <c r="J245" t="s">
        <v>381</v>
      </c>
      <c r="K245" t="s">
        <v>381</v>
      </c>
      <c r="L245" t="s">
        <v>381</v>
      </c>
    </row>
    <row r="246" spans="1:12" x14ac:dyDescent="0.3">
      <c r="A246" t="s">
        <v>244</v>
      </c>
      <c r="B246" t="s">
        <v>381</v>
      </c>
      <c r="C246" t="s">
        <v>381</v>
      </c>
      <c r="D246" t="s">
        <v>381</v>
      </c>
      <c r="E246" t="s">
        <v>381</v>
      </c>
      <c r="F246" t="s">
        <v>381</v>
      </c>
      <c r="G246" t="s">
        <v>381</v>
      </c>
      <c r="H246" t="s">
        <v>381</v>
      </c>
      <c r="I246" t="s">
        <v>381</v>
      </c>
      <c r="J246" t="s">
        <v>381</v>
      </c>
      <c r="K246" t="s">
        <v>381</v>
      </c>
      <c r="L246" t="s">
        <v>381</v>
      </c>
    </row>
    <row r="247" spans="1:12" x14ac:dyDescent="0.3">
      <c r="A247" t="s">
        <v>245</v>
      </c>
      <c r="B247" t="s">
        <v>381</v>
      </c>
      <c r="C247" t="s">
        <v>381</v>
      </c>
      <c r="D247" t="s">
        <v>381</v>
      </c>
      <c r="E247" t="s">
        <v>381</v>
      </c>
      <c r="F247" t="s">
        <v>381</v>
      </c>
      <c r="G247" t="s">
        <v>381</v>
      </c>
      <c r="H247" t="s">
        <v>381</v>
      </c>
      <c r="I247" t="s">
        <v>381</v>
      </c>
      <c r="J247" t="s">
        <v>381</v>
      </c>
      <c r="K247" t="s">
        <v>381</v>
      </c>
      <c r="L247" t="s">
        <v>381</v>
      </c>
    </row>
    <row r="248" spans="1:12" x14ac:dyDescent="0.3">
      <c r="A248" t="s">
        <v>246</v>
      </c>
      <c r="B248">
        <v>719.3</v>
      </c>
      <c r="C248">
        <v>196.6</v>
      </c>
      <c r="D248">
        <v>31.3</v>
      </c>
      <c r="E248">
        <v>21.6</v>
      </c>
      <c r="F248">
        <v>10</v>
      </c>
      <c r="G248">
        <v>4</v>
      </c>
      <c r="H248">
        <v>100</v>
      </c>
      <c r="I248">
        <v>40.9</v>
      </c>
      <c r="J248">
        <v>16.100000000000001</v>
      </c>
      <c r="K248">
        <v>28.2</v>
      </c>
      <c r="L248">
        <v>11.1</v>
      </c>
    </row>
    <row r="249" spans="1:12" x14ac:dyDescent="0.3">
      <c r="A249" t="s">
        <v>247</v>
      </c>
      <c r="B249">
        <v>489</v>
      </c>
      <c r="C249">
        <v>271</v>
      </c>
      <c r="D249">
        <v>71</v>
      </c>
      <c r="E249">
        <v>28</v>
      </c>
      <c r="F249">
        <v>0</v>
      </c>
      <c r="G249">
        <v>0</v>
      </c>
      <c r="H249">
        <v>100</v>
      </c>
      <c r="I249">
        <v>75</v>
      </c>
      <c r="J249">
        <v>47</v>
      </c>
      <c r="K249">
        <v>30</v>
      </c>
      <c r="L249">
        <v>19</v>
      </c>
    </row>
    <row r="250" spans="1:12" x14ac:dyDescent="0.3">
      <c r="A250" t="s">
        <v>248</v>
      </c>
      <c r="B250" t="s">
        <v>381</v>
      </c>
      <c r="C250" t="s">
        <v>381</v>
      </c>
      <c r="D250" t="s">
        <v>381</v>
      </c>
      <c r="E250" t="s">
        <v>381</v>
      </c>
      <c r="F250" t="s">
        <v>381</v>
      </c>
      <c r="G250" t="s">
        <v>381</v>
      </c>
      <c r="H250" t="s">
        <v>381</v>
      </c>
      <c r="I250" t="s">
        <v>381</v>
      </c>
      <c r="J250" t="s">
        <v>381</v>
      </c>
      <c r="K250" t="s">
        <v>381</v>
      </c>
      <c r="L250" t="s">
        <v>381</v>
      </c>
    </row>
    <row r="251" spans="1:12" x14ac:dyDescent="0.3">
      <c r="A251" t="s">
        <v>249</v>
      </c>
      <c r="B251" t="s">
        <v>381</v>
      </c>
      <c r="C251" t="s">
        <v>381</v>
      </c>
      <c r="D251" t="s">
        <v>381</v>
      </c>
      <c r="E251" t="s">
        <v>381</v>
      </c>
      <c r="F251" t="s">
        <v>381</v>
      </c>
      <c r="G251" t="s">
        <v>381</v>
      </c>
      <c r="H251" t="s">
        <v>381</v>
      </c>
      <c r="I251" t="s">
        <v>381</v>
      </c>
      <c r="J251" t="s">
        <v>381</v>
      </c>
      <c r="K251" t="s">
        <v>381</v>
      </c>
      <c r="L251" t="s">
        <v>381</v>
      </c>
    </row>
    <row r="252" spans="1:12" x14ac:dyDescent="0.3">
      <c r="A252" t="s">
        <v>250</v>
      </c>
      <c r="B252" t="s">
        <v>381</v>
      </c>
      <c r="C252" t="s">
        <v>381</v>
      </c>
      <c r="D252" t="s">
        <v>381</v>
      </c>
      <c r="E252" t="s">
        <v>381</v>
      </c>
      <c r="F252" t="s">
        <v>381</v>
      </c>
      <c r="G252" t="s">
        <v>381</v>
      </c>
      <c r="H252" t="s">
        <v>381</v>
      </c>
      <c r="I252" t="s">
        <v>381</v>
      </c>
      <c r="J252" t="s">
        <v>381</v>
      </c>
      <c r="K252" t="s">
        <v>381</v>
      </c>
      <c r="L252" t="s">
        <v>381</v>
      </c>
    </row>
    <row r="253" spans="1:12" x14ac:dyDescent="0.3">
      <c r="A253" t="s">
        <v>251</v>
      </c>
      <c r="B253" t="s">
        <v>381</v>
      </c>
      <c r="C253" t="s">
        <v>381</v>
      </c>
      <c r="D253" t="s">
        <v>381</v>
      </c>
      <c r="E253" t="s">
        <v>381</v>
      </c>
      <c r="F253" t="s">
        <v>381</v>
      </c>
      <c r="G253" t="s">
        <v>381</v>
      </c>
      <c r="H253" t="s">
        <v>381</v>
      </c>
      <c r="I253" t="s">
        <v>381</v>
      </c>
      <c r="J253" t="s">
        <v>381</v>
      </c>
      <c r="K253" t="s">
        <v>381</v>
      </c>
      <c r="L253" t="s">
        <v>381</v>
      </c>
    </row>
    <row r="254" spans="1:12" x14ac:dyDescent="0.3">
      <c r="A254" t="s">
        <v>252</v>
      </c>
      <c r="B254" t="s">
        <v>381</v>
      </c>
      <c r="C254" t="s">
        <v>381</v>
      </c>
      <c r="D254" t="s">
        <v>381</v>
      </c>
      <c r="E254" t="s">
        <v>381</v>
      </c>
      <c r="F254" t="s">
        <v>381</v>
      </c>
      <c r="G254" t="s">
        <v>381</v>
      </c>
      <c r="H254" t="s">
        <v>381</v>
      </c>
      <c r="I254" t="s">
        <v>381</v>
      </c>
      <c r="J254" t="s">
        <v>381</v>
      </c>
      <c r="K254" t="s">
        <v>381</v>
      </c>
      <c r="L254" t="s">
        <v>381</v>
      </c>
    </row>
    <row r="255" spans="1:12" x14ac:dyDescent="0.3">
      <c r="A255" t="s">
        <v>253</v>
      </c>
      <c r="B255">
        <v>263.25</v>
      </c>
      <c r="C255">
        <v>140.5</v>
      </c>
      <c r="D255">
        <v>50.3</v>
      </c>
      <c r="E255">
        <v>36</v>
      </c>
      <c r="F255">
        <v>0.1</v>
      </c>
      <c r="G255">
        <v>0</v>
      </c>
      <c r="H255">
        <v>100</v>
      </c>
      <c r="I255">
        <v>52.6</v>
      </c>
      <c r="J255">
        <v>27.6</v>
      </c>
      <c r="K255">
        <v>39.4</v>
      </c>
      <c r="L255">
        <v>35.700000000000003</v>
      </c>
    </row>
    <row r="256" spans="1:12" x14ac:dyDescent="0.3">
      <c r="A256" t="s">
        <v>254</v>
      </c>
      <c r="B256" t="s">
        <v>381</v>
      </c>
      <c r="C256" t="s">
        <v>381</v>
      </c>
      <c r="D256" t="s">
        <v>381</v>
      </c>
      <c r="E256" t="s">
        <v>381</v>
      </c>
      <c r="F256" t="s">
        <v>381</v>
      </c>
      <c r="G256" t="s">
        <v>381</v>
      </c>
      <c r="H256" t="s">
        <v>381</v>
      </c>
      <c r="I256" t="s">
        <v>381</v>
      </c>
      <c r="J256" t="s">
        <v>381</v>
      </c>
      <c r="K256" t="s">
        <v>381</v>
      </c>
      <c r="L256" t="s">
        <v>381</v>
      </c>
    </row>
    <row r="257" spans="1:12" x14ac:dyDescent="0.3">
      <c r="A257" t="s">
        <v>255</v>
      </c>
      <c r="B257" t="s">
        <v>381</v>
      </c>
      <c r="C257" t="s">
        <v>381</v>
      </c>
      <c r="D257" t="s">
        <v>381</v>
      </c>
      <c r="E257" t="s">
        <v>381</v>
      </c>
      <c r="F257" t="s">
        <v>381</v>
      </c>
      <c r="G257" t="s">
        <v>381</v>
      </c>
      <c r="H257" t="s">
        <v>381</v>
      </c>
      <c r="I257" t="s">
        <v>381</v>
      </c>
      <c r="J257" t="s">
        <v>381</v>
      </c>
      <c r="K257" t="s">
        <v>381</v>
      </c>
      <c r="L257" t="s">
        <v>381</v>
      </c>
    </row>
    <row r="258" spans="1:12" x14ac:dyDescent="0.3">
      <c r="A258" t="s">
        <v>256</v>
      </c>
      <c r="B258" t="s">
        <v>381</v>
      </c>
      <c r="C258" t="s">
        <v>381</v>
      </c>
      <c r="D258" t="s">
        <v>381</v>
      </c>
      <c r="E258" t="s">
        <v>381</v>
      </c>
      <c r="F258" t="s">
        <v>381</v>
      </c>
      <c r="G258" t="s">
        <v>381</v>
      </c>
      <c r="H258" t="s">
        <v>381</v>
      </c>
      <c r="I258" t="s">
        <v>381</v>
      </c>
      <c r="J258" t="s">
        <v>381</v>
      </c>
      <c r="K258" t="s">
        <v>381</v>
      </c>
      <c r="L258" t="s">
        <v>381</v>
      </c>
    </row>
    <row r="259" spans="1:12" x14ac:dyDescent="0.3">
      <c r="A259" t="s">
        <v>257</v>
      </c>
      <c r="B259" t="s">
        <v>381</v>
      </c>
      <c r="C259" t="s">
        <v>381</v>
      </c>
      <c r="D259" t="s">
        <v>381</v>
      </c>
      <c r="E259" t="s">
        <v>381</v>
      </c>
      <c r="F259" t="s">
        <v>381</v>
      </c>
      <c r="G259" t="s">
        <v>381</v>
      </c>
      <c r="H259" t="s">
        <v>381</v>
      </c>
      <c r="I259" t="s">
        <v>381</v>
      </c>
      <c r="J259" t="s">
        <v>381</v>
      </c>
      <c r="K259" t="s">
        <v>381</v>
      </c>
      <c r="L259" t="s">
        <v>381</v>
      </c>
    </row>
    <row r="260" spans="1:12" x14ac:dyDescent="0.3">
      <c r="A260" t="s">
        <v>258</v>
      </c>
      <c r="B260">
        <v>641</v>
      </c>
      <c r="C260">
        <v>257.73</v>
      </c>
      <c r="D260">
        <v>60.6</v>
      </c>
      <c r="E260">
        <v>12.4</v>
      </c>
      <c r="F260">
        <v>2.5</v>
      </c>
      <c r="G260">
        <v>0.5</v>
      </c>
      <c r="H260">
        <v>92.2</v>
      </c>
      <c r="I260">
        <v>85.8</v>
      </c>
      <c r="J260">
        <v>25.2</v>
      </c>
      <c r="K260">
        <v>17.7</v>
      </c>
      <c r="L260">
        <v>5</v>
      </c>
    </row>
    <row r="261" spans="1:12" x14ac:dyDescent="0.3">
      <c r="A261" t="s">
        <v>259</v>
      </c>
      <c r="B261">
        <v>535.70000000000005</v>
      </c>
      <c r="C261">
        <v>227.5</v>
      </c>
      <c r="D261">
        <v>87</v>
      </c>
      <c r="E261">
        <v>40.799999999999997</v>
      </c>
      <c r="F261">
        <v>2</v>
      </c>
      <c r="G261">
        <v>0.8</v>
      </c>
      <c r="H261">
        <v>100</v>
      </c>
      <c r="I261">
        <v>90.7</v>
      </c>
      <c r="J261">
        <v>76.599999999999994</v>
      </c>
      <c r="K261">
        <v>42.5</v>
      </c>
      <c r="L261">
        <v>35.9</v>
      </c>
    </row>
    <row r="262" spans="1:12" x14ac:dyDescent="0.3">
      <c r="A262" t="s">
        <v>260</v>
      </c>
      <c r="B262">
        <v>627</v>
      </c>
      <c r="C262">
        <v>277</v>
      </c>
      <c r="D262">
        <v>128</v>
      </c>
      <c r="E262">
        <v>24</v>
      </c>
      <c r="F262">
        <v>3.8</v>
      </c>
      <c r="G262">
        <v>2</v>
      </c>
      <c r="H262">
        <v>100</v>
      </c>
      <c r="I262">
        <v>176</v>
      </c>
      <c r="J262">
        <v>87</v>
      </c>
      <c r="K262">
        <v>32</v>
      </c>
      <c r="L262">
        <v>16</v>
      </c>
    </row>
    <row r="263" spans="1:12" x14ac:dyDescent="0.3">
      <c r="A263" t="s">
        <v>261</v>
      </c>
      <c r="B263">
        <v>377.86</v>
      </c>
      <c r="C263">
        <v>260.87</v>
      </c>
      <c r="D263">
        <v>127.1</v>
      </c>
      <c r="E263">
        <v>6</v>
      </c>
      <c r="F263">
        <v>3.4</v>
      </c>
      <c r="G263">
        <v>2.2000000000000002</v>
      </c>
      <c r="H263">
        <v>99</v>
      </c>
      <c r="I263">
        <v>202.5</v>
      </c>
      <c r="J263">
        <v>50.6</v>
      </c>
      <c r="K263">
        <v>7.3</v>
      </c>
      <c r="L263">
        <v>4.7</v>
      </c>
    </row>
    <row r="264" spans="1:12" x14ac:dyDescent="0.3">
      <c r="A264" t="s">
        <v>262</v>
      </c>
      <c r="B264" t="s">
        <v>381</v>
      </c>
      <c r="C264" t="s">
        <v>381</v>
      </c>
      <c r="D264" t="s">
        <v>381</v>
      </c>
      <c r="E264" t="s">
        <v>381</v>
      </c>
      <c r="F264" t="s">
        <v>381</v>
      </c>
      <c r="G264" t="s">
        <v>381</v>
      </c>
      <c r="H264" t="s">
        <v>381</v>
      </c>
      <c r="I264" t="s">
        <v>381</v>
      </c>
      <c r="J264" t="s">
        <v>381</v>
      </c>
      <c r="K264" t="s">
        <v>381</v>
      </c>
      <c r="L264" t="s">
        <v>381</v>
      </c>
    </row>
    <row r="265" spans="1:12" x14ac:dyDescent="0.3">
      <c r="A265" t="s">
        <v>263</v>
      </c>
      <c r="B265">
        <v>729.2</v>
      </c>
      <c r="C265">
        <v>264.39999999999998</v>
      </c>
      <c r="D265">
        <v>56.8</v>
      </c>
      <c r="E265">
        <v>26.6</v>
      </c>
      <c r="F265">
        <v>4.4000000000000004</v>
      </c>
      <c r="G265">
        <v>2.2000000000000002</v>
      </c>
      <c r="H265">
        <v>99.7</v>
      </c>
      <c r="I265">
        <v>56</v>
      </c>
      <c r="J265">
        <v>57.9</v>
      </c>
      <c r="K265" t="s">
        <v>381</v>
      </c>
      <c r="L265" t="s">
        <v>381</v>
      </c>
    </row>
    <row r="266" spans="1:12" x14ac:dyDescent="0.3">
      <c r="A266" t="s">
        <v>264</v>
      </c>
      <c r="B266">
        <v>556.1</v>
      </c>
      <c r="C266">
        <v>237.9</v>
      </c>
      <c r="D266">
        <v>106.3</v>
      </c>
      <c r="E266">
        <v>17.600000000000001</v>
      </c>
      <c r="F266" t="s">
        <v>381</v>
      </c>
      <c r="G266" t="s">
        <v>381</v>
      </c>
      <c r="H266" t="s">
        <v>381</v>
      </c>
      <c r="I266">
        <v>106.7</v>
      </c>
      <c r="J266">
        <v>105.6</v>
      </c>
      <c r="K266">
        <v>17.600000000000001</v>
      </c>
      <c r="L266">
        <v>17.399999999999999</v>
      </c>
    </row>
    <row r="267" spans="1:12" x14ac:dyDescent="0.3">
      <c r="A267" t="s">
        <v>265</v>
      </c>
      <c r="B267" t="s">
        <v>381</v>
      </c>
      <c r="C267" t="s">
        <v>381</v>
      </c>
      <c r="D267" t="s">
        <v>381</v>
      </c>
      <c r="E267" t="s">
        <v>381</v>
      </c>
      <c r="F267" t="s">
        <v>381</v>
      </c>
      <c r="G267" t="s">
        <v>381</v>
      </c>
      <c r="H267" t="s">
        <v>381</v>
      </c>
      <c r="I267" t="s">
        <v>381</v>
      </c>
      <c r="J267" t="s">
        <v>381</v>
      </c>
      <c r="K267" t="s">
        <v>381</v>
      </c>
      <c r="L267" t="s">
        <v>381</v>
      </c>
    </row>
    <row r="268" spans="1:12" x14ac:dyDescent="0.3">
      <c r="A268" t="s">
        <v>266</v>
      </c>
      <c r="B268">
        <v>678.12</v>
      </c>
      <c r="C268">
        <v>316.39999999999998</v>
      </c>
      <c r="D268">
        <v>75.2</v>
      </c>
      <c r="E268" t="s">
        <v>381</v>
      </c>
      <c r="F268">
        <v>3.4</v>
      </c>
      <c r="G268">
        <v>0.3</v>
      </c>
      <c r="H268" t="s">
        <v>381</v>
      </c>
      <c r="I268">
        <v>75.2</v>
      </c>
      <c r="J268">
        <v>75.2</v>
      </c>
      <c r="K268" t="s">
        <v>381</v>
      </c>
      <c r="L268" t="s">
        <v>381</v>
      </c>
    </row>
    <row r="269" spans="1:12" x14ac:dyDescent="0.3">
      <c r="A269" t="s">
        <v>267</v>
      </c>
      <c r="B269">
        <v>861.1</v>
      </c>
      <c r="C269">
        <v>355.6</v>
      </c>
      <c r="D269">
        <v>50.7</v>
      </c>
      <c r="E269">
        <v>11.8</v>
      </c>
      <c r="F269">
        <v>10.6</v>
      </c>
      <c r="G269">
        <v>0.5</v>
      </c>
      <c r="H269">
        <v>85</v>
      </c>
      <c r="I269">
        <v>53</v>
      </c>
      <c r="J269">
        <v>43.2</v>
      </c>
      <c r="K269">
        <v>10</v>
      </c>
      <c r="L269">
        <v>17.600000000000001</v>
      </c>
    </row>
    <row r="270" spans="1:12" x14ac:dyDescent="0.3">
      <c r="A270" t="s">
        <v>268</v>
      </c>
      <c r="B270" t="s">
        <v>381</v>
      </c>
      <c r="C270" t="s">
        <v>381</v>
      </c>
      <c r="D270" t="s">
        <v>381</v>
      </c>
      <c r="E270" t="s">
        <v>381</v>
      </c>
      <c r="F270" t="s">
        <v>381</v>
      </c>
      <c r="G270" t="s">
        <v>381</v>
      </c>
      <c r="H270" t="s">
        <v>381</v>
      </c>
      <c r="I270" t="s">
        <v>381</v>
      </c>
      <c r="J270" t="s">
        <v>381</v>
      </c>
      <c r="K270" t="s">
        <v>381</v>
      </c>
      <c r="L270" t="s">
        <v>381</v>
      </c>
    </row>
    <row r="271" spans="1:12" x14ac:dyDescent="0.3">
      <c r="A271" t="s">
        <v>269</v>
      </c>
      <c r="B271">
        <v>311.11</v>
      </c>
      <c r="C271">
        <v>177.78</v>
      </c>
      <c r="D271">
        <v>186.3</v>
      </c>
      <c r="E271">
        <v>121.5</v>
      </c>
      <c r="F271">
        <v>4.4000000000000004</v>
      </c>
      <c r="G271">
        <v>4.4000000000000004</v>
      </c>
      <c r="H271">
        <v>100</v>
      </c>
      <c r="I271">
        <v>194.2</v>
      </c>
      <c r="J271">
        <v>194.2</v>
      </c>
      <c r="K271">
        <v>126.6</v>
      </c>
      <c r="L271">
        <v>126.6</v>
      </c>
    </row>
    <row r="272" spans="1:12" x14ac:dyDescent="0.3">
      <c r="A272" t="s">
        <v>270</v>
      </c>
      <c r="B272" t="s">
        <v>381</v>
      </c>
      <c r="C272" t="s">
        <v>381</v>
      </c>
      <c r="D272" t="s">
        <v>381</v>
      </c>
      <c r="E272" t="s">
        <v>381</v>
      </c>
      <c r="F272" t="s">
        <v>381</v>
      </c>
      <c r="G272" t="s">
        <v>381</v>
      </c>
      <c r="H272" t="s">
        <v>381</v>
      </c>
      <c r="I272" t="s">
        <v>381</v>
      </c>
      <c r="J272" t="s">
        <v>381</v>
      </c>
      <c r="K272" t="s">
        <v>381</v>
      </c>
      <c r="L272" t="s">
        <v>381</v>
      </c>
    </row>
    <row r="273" spans="1:12" x14ac:dyDescent="0.3">
      <c r="A273" t="s">
        <v>271</v>
      </c>
      <c r="B273" t="s">
        <v>381</v>
      </c>
      <c r="C273" t="s">
        <v>381</v>
      </c>
      <c r="D273" t="s">
        <v>381</v>
      </c>
      <c r="E273" t="s">
        <v>381</v>
      </c>
      <c r="F273" t="s">
        <v>381</v>
      </c>
      <c r="G273" t="s">
        <v>381</v>
      </c>
      <c r="H273" t="s">
        <v>381</v>
      </c>
      <c r="I273" t="s">
        <v>381</v>
      </c>
      <c r="J273" t="s">
        <v>381</v>
      </c>
      <c r="K273" t="s">
        <v>381</v>
      </c>
      <c r="L273" t="s">
        <v>381</v>
      </c>
    </row>
    <row r="274" spans="1:12" x14ac:dyDescent="0.3">
      <c r="A274" t="s">
        <v>272</v>
      </c>
      <c r="B274" t="s">
        <v>381</v>
      </c>
      <c r="C274" t="s">
        <v>381</v>
      </c>
      <c r="D274" t="s">
        <v>381</v>
      </c>
      <c r="E274" t="s">
        <v>381</v>
      </c>
      <c r="F274" t="s">
        <v>381</v>
      </c>
      <c r="G274" t="s">
        <v>381</v>
      </c>
      <c r="H274" t="s">
        <v>381</v>
      </c>
      <c r="I274" t="s">
        <v>381</v>
      </c>
      <c r="J274" t="s">
        <v>381</v>
      </c>
      <c r="K274" t="s">
        <v>381</v>
      </c>
      <c r="L274" t="s">
        <v>381</v>
      </c>
    </row>
    <row r="275" spans="1:12" x14ac:dyDescent="0.3">
      <c r="A275" t="s">
        <v>273</v>
      </c>
      <c r="B275">
        <v>1371.4</v>
      </c>
      <c r="C275">
        <v>34.200000000000003</v>
      </c>
      <c r="D275">
        <v>97.8</v>
      </c>
      <c r="E275">
        <v>19.3</v>
      </c>
      <c r="F275">
        <v>5</v>
      </c>
      <c r="G275">
        <v>0.5</v>
      </c>
      <c r="H275">
        <v>100</v>
      </c>
      <c r="I275">
        <v>136.1</v>
      </c>
      <c r="J275">
        <v>14.1</v>
      </c>
      <c r="K275">
        <v>26.9</v>
      </c>
      <c r="L275">
        <v>2.8</v>
      </c>
    </row>
    <row r="276" spans="1:12" x14ac:dyDescent="0.3">
      <c r="A276" t="s">
        <v>274</v>
      </c>
      <c r="B276" t="s">
        <v>381</v>
      </c>
      <c r="C276" t="s">
        <v>381</v>
      </c>
      <c r="D276" t="s">
        <v>381</v>
      </c>
      <c r="E276" t="s">
        <v>381</v>
      </c>
      <c r="F276" t="s">
        <v>381</v>
      </c>
      <c r="G276" t="s">
        <v>381</v>
      </c>
      <c r="H276" t="s">
        <v>381</v>
      </c>
      <c r="I276" t="s">
        <v>381</v>
      </c>
      <c r="J276" t="s">
        <v>381</v>
      </c>
      <c r="K276" t="s">
        <v>381</v>
      </c>
      <c r="L276" t="s">
        <v>381</v>
      </c>
    </row>
    <row r="277" spans="1:12" x14ac:dyDescent="0.3">
      <c r="A277" t="s">
        <v>275</v>
      </c>
      <c r="B277">
        <v>838.3</v>
      </c>
      <c r="C277" t="s">
        <v>381</v>
      </c>
      <c r="D277">
        <v>80.5</v>
      </c>
      <c r="E277">
        <v>38.4</v>
      </c>
      <c r="F277">
        <v>7.2</v>
      </c>
      <c r="G277" t="s">
        <v>381</v>
      </c>
      <c r="H277" t="s">
        <v>381</v>
      </c>
      <c r="I277">
        <v>80.5</v>
      </c>
      <c r="J277" t="s">
        <v>381</v>
      </c>
      <c r="K277">
        <v>38.4</v>
      </c>
      <c r="L277" t="s">
        <v>381</v>
      </c>
    </row>
    <row r="278" spans="1:12" x14ac:dyDescent="0.3">
      <c r="A278" t="s">
        <v>276</v>
      </c>
      <c r="B278" t="s">
        <v>381</v>
      </c>
      <c r="C278" t="s">
        <v>381</v>
      </c>
      <c r="D278" t="s">
        <v>381</v>
      </c>
      <c r="E278" t="s">
        <v>381</v>
      </c>
      <c r="F278" t="s">
        <v>381</v>
      </c>
      <c r="G278" t="s">
        <v>381</v>
      </c>
      <c r="H278" t="s">
        <v>381</v>
      </c>
      <c r="I278" t="s">
        <v>381</v>
      </c>
      <c r="J278" t="s">
        <v>381</v>
      </c>
      <c r="K278" t="s">
        <v>381</v>
      </c>
      <c r="L278" t="s">
        <v>381</v>
      </c>
    </row>
    <row r="279" spans="1:12" x14ac:dyDescent="0.3">
      <c r="A279" t="s">
        <v>277</v>
      </c>
      <c r="B279" t="s">
        <v>381</v>
      </c>
      <c r="C279" t="s">
        <v>381</v>
      </c>
      <c r="D279" t="s">
        <v>381</v>
      </c>
      <c r="E279" t="s">
        <v>381</v>
      </c>
      <c r="F279" t="s">
        <v>381</v>
      </c>
      <c r="G279" t="s">
        <v>381</v>
      </c>
      <c r="H279" t="s">
        <v>381</v>
      </c>
      <c r="I279" t="s">
        <v>381</v>
      </c>
      <c r="J279" t="s">
        <v>381</v>
      </c>
      <c r="K279" t="s">
        <v>381</v>
      </c>
      <c r="L279" t="s">
        <v>381</v>
      </c>
    </row>
    <row r="280" spans="1:12" x14ac:dyDescent="0.3">
      <c r="A280" t="s">
        <v>278</v>
      </c>
      <c r="B280">
        <v>447.8</v>
      </c>
      <c r="C280">
        <v>197</v>
      </c>
      <c r="D280">
        <v>67</v>
      </c>
      <c r="E280">
        <v>8.3000000000000007</v>
      </c>
      <c r="F280">
        <v>3.9</v>
      </c>
      <c r="G280">
        <v>3.2</v>
      </c>
      <c r="H280" t="s">
        <v>381</v>
      </c>
      <c r="I280" t="s">
        <v>381</v>
      </c>
      <c r="J280" t="s">
        <v>381</v>
      </c>
      <c r="K280" t="s">
        <v>381</v>
      </c>
      <c r="L280" t="s">
        <v>381</v>
      </c>
    </row>
    <row r="281" spans="1:12" x14ac:dyDescent="0.3">
      <c r="A281" t="s">
        <v>279</v>
      </c>
      <c r="B281">
        <v>779</v>
      </c>
      <c r="C281" t="s">
        <v>381</v>
      </c>
      <c r="D281">
        <v>69.599999999999994</v>
      </c>
      <c r="E281">
        <v>11</v>
      </c>
      <c r="F281">
        <v>2.6</v>
      </c>
      <c r="G281">
        <v>0</v>
      </c>
      <c r="H281">
        <v>100</v>
      </c>
      <c r="I281">
        <v>76</v>
      </c>
      <c r="J281">
        <v>39</v>
      </c>
      <c r="K281">
        <v>11.2</v>
      </c>
      <c r="L281">
        <v>9.5</v>
      </c>
    </row>
    <row r="282" spans="1:12" x14ac:dyDescent="0.3">
      <c r="A282" t="s">
        <v>280</v>
      </c>
      <c r="B282" t="s">
        <v>381</v>
      </c>
      <c r="C282" t="s">
        <v>381</v>
      </c>
      <c r="D282" t="s">
        <v>381</v>
      </c>
      <c r="E282" t="s">
        <v>381</v>
      </c>
      <c r="F282" t="s">
        <v>381</v>
      </c>
      <c r="G282" t="s">
        <v>381</v>
      </c>
      <c r="H282" t="s">
        <v>381</v>
      </c>
      <c r="I282" t="s">
        <v>381</v>
      </c>
      <c r="J282" t="s">
        <v>381</v>
      </c>
      <c r="K282" t="s">
        <v>381</v>
      </c>
      <c r="L282" t="s">
        <v>381</v>
      </c>
    </row>
    <row r="283" spans="1:12" x14ac:dyDescent="0.3">
      <c r="A283" t="s">
        <v>281</v>
      </c>
      <c r="B283">
        <v>572.20000000000005</v>
      </c>
      <c r="C283">
        <v>178</v>
      </c>
      <c r="D283">
        <v>76.2</v>
      </c>
      <c r="E283">
        <v>11.6</v>
      </c>
      <c r="F283">
        <v>1.2</v>
      </c>
      <c r="G283">
        <v>0.4</v>
      </c>
      <c r="H283">
        <v>100</v>
      </c>
      <c r="I283" t="s">
        <v>381</v>
      </c>
      <c r="J283" t="s">
        <v>381</v>
      </c>
      <c r="K283">
        <v>10.9</v>
      </c>
      <c r="L283">
        <v>10.7</v>
      </c>
    </row>
    <row r="284" spans="1:12" x14ac:dyDescent="0.3">
      <c r="A284" t="s">
        <v>282</v>
      </c>
      <c r="B284" t="s">
        <v>381</v>
      </c>
      <c r="C284" t="s">
        <v>381</v>
      </c>
      <c r="D284" t="s">
        <v>381</v>
      </c>
      <c r="E284" t="s">
        <v>381</v>
      </c>
      <c r="F284" t="s">
        <v>381</v>
      </c>
      <c r="G284" t="s">
        <v>381</v>
      </c>
      <c r="H284" t="s">
        <v>381</v>
      </c>
      <c r="I284" t="s">
        <v>381</v>
      </c>
      <c r="J284" t="s">
        <v>381</v>
      </c>
      <c r="K284" t="s">
        <v>381</v>
      </c>
      <c r="L284" t="s">
        <v>381</v>
      </c>
    </row>
    <row r="285" spans="1:12" x14ac:dyDescent="0.3">
      <c r="A285" t="s">
        <v>283</v>
      </c>
      <c r="B285" t="s">
        <v>381</v>
      </c>
      <c r="C285" t="s">
        <v>381</v>
      </c>
      <c r="D285">
        <v>135</v>
      </c>
      <c r="E285">
        <v>85</v>
      </c>
      <c r="F285">
        <v>3</v>
      </c>
      <c r="G285">
        <v>0</v>
      </c>
      <c r="H285" t="s">
        <v>381</v>
      </c>
      <c r="I285" t="s">
        <v>381</v>
      </c>
      <c r="J285" t="s">
        <v>381</v>
      </c>
      <c r="K285" t="s">
        <v>381</v>
      </c>
      <c r="L285" t="s">
        <v>381</v>
      </c>
    </row>
    <row r="286" spans="1:12" x14ac:dyDescent="0.3">
      <c r="A286" t="s">
        <v>284</v>
      </c>
      <c r="B286">
        <v>300.5</v>
      </c>
      <c r="C286">
        <v>210.7</v>
      </c>
      <c r="D286">
        <v>74.7</v>
      </c>
      <c r="E286">
        <v>48.1</v>
      </c>
      <c r="F286">
        <v>1.4</v>
      </c>
      <c r="G286">
        <v>0</v>
      </c>
      <c r="H286">
        <v>100</v>
      </c>
      <c r="I286">
        <v>89.2</v>
      </c>
      <c r="J286">
        <v>47.7</v>
      </c>
      <c r="K286">
        <v>57.4</v>
      </c>
      <c r="L286">
        <v>30.7</v>
      </c>
    </row>
    <row r="287" spans="1:12" x14ac:dyDescent="0.3">
      <c r="A287" t="s">
        <v>285</v>
      </c>
      <c r="B287">
        <v>799.1</v>
      </c>
      <c r="C287">
        <v>339.6</v>
      </c>
      <c r="D287">
        <v>99.7</v>
      </c>
      <c r="E287">
        <v>32.4</v>
      </c>
      <c r="F287">
        <v>4.0999999999999996</v>
      </c>
      <c r="G287">
        <v>4.9000000000000004</v>
      </c>
      <c r="H287">
        <v>91.6</v>
      </c>
      <c r="I287">
        <v>99.7</v>
      </c>
      <c r="J287">
        <v>99.7</v>
      </c>
      <c r="K287">
        <v>32.4</v>
      </c>
      <c r="L287">
        <v>32.4</v>
      </c>
    </row>
    <row r="288" spans="1:12" x14ac:dyDescent="0.3">
      <c r="A288" t="s">
        <v>286</v>
      </c>
      <c r="B288" t="s">
        <v>381</v>
      </c>
      <c r="C288" t="s">
        <v>381</v>
      </c>
      <c r="D288" t="s">
        <v>381</v>
      </c>
      <c r="E288" t="s">
        <v>381</v>
      </c>
      <c r="F288" t="s">
        <v>381</v>
      </c>
      <c r="G288" t="s">
        <v>381</v>
      </c>
      <c r="H288" t="s">
        <v>381</v>
      </c>
      <c r="I288" t="s">
        <v>381</v>
      </c>
      <c r="J288" t="s">
        <v>381</v>
      </c>
      <c r="K288" t="s">
        <v>381</v>
      </c>
      <c r="L288" t="s">
        <v>381</v>
      </c>
    </row>
    <row r="289" spans="1:12" x14ac:dyDescent="0.3">
      <c r="A289" t="s">
        <v>287</v>
      </c>
      <c r="B289">
        <v>898.6</v>
      </c>
      <c r="C289">
        <v>244.8</v>
      </c>
      <c r="D289">
        <v>65</v>
      </c>
      <c r="E289" t="s">
        <v>381</v>
      </c>
      <c r="F289">
        <v>2.6</v>
      </c>
      <c r="G289" t="s">
        <v>381</v>
      </c>
      <c r="H289" t="s">
        <v>381</v>
      </c>
      <c r="I289" t="s">
        <v>381</v>
      </c>
      <c r="J289" t="s">
        <v>381</v>
      </c>
      <c r="K289">
        <v>13.3</v>
      </c>
      <c r="L289" t="s">
        <v>381</v>
      </c>
    </row>
    <row r="290" spans="1:12" x14ac:dyDescent="0.3">
      <c r="A290" t="s">
        <v>288</v>
      </c>
      <c r="B290" t="s">
        <v>381</v>
      </c>
      <c r="C290" t="s">
        <v>381</v>
      </c>
      <c r="D290" t="s">
        <v>381</v>
      </c>
      <c r="E290" t="s">
        <v>381</v>
      </c>
      <c r="F290" t="s">
        <v>381</v>
      </c>
      <c r="G290" t="s">
        <v>381</v>
      </c>
      <c r="H290" t="s">
        <v>381</v>
      </c>
      <c r="I290" t="s">
        <v>381</v>
      </c>
      <c r="J290" t="s">
        <v>381</v>
      </c>
      <c r="K290" t="s">
        <v>381</v>
      </c>
      <c r="L290" t="s">
        <v>381</v>
      </c>
    </row>
    <row r="291" spans="1:12" x14ac:dyDescent="0.3">
      <c r="A291" t="s">
        <v>289</v>
      </c>
      <c r="B291" t="s">
        <v>381</v>
      </c>
      <c r="C291" t="s">
        <v>381</v>
      </c>
      <c r="D291" t="s">
        <v>381</v>
      </c>
      <c r="E291" t="s">
        <v>381</v>
      </c>
      <c r="F291" t="s">
        <v>381</v>
      </c>
      <c r="G291" t="s">
        <v>381</v>
      </c>
      <c r="H291" t="s">
        <v>381</v>
      </c>
      <c r="I291" t="s">
        <v>381</v>
      </c>
      <c r="J291" t="s">
        <v>381</v>
      </c>
      <c r="K291" t="s">
        <v>381</v>
      </c>
      <c r="L291" t="s">
        <v>381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Start</vt:lpstr>
      <vt:lpstr>Ifyllnadsformulär</vt:lpstr>
      <vt:lpstr>Samtliga resultat för inmatning</vt:lpstr>
      <vt:lpstr>Bilaga - Nyckeltalslista</vt:lpstr>
      <vt:lpstr>NVDB</vt:lpstr>
      <vt:lpstr>Kommuner</vt:lpstr>
      <vt:lpstr>Föregående år</vt:lpstr>
    </vt:vector>
  </TitlesOfParts>
  <Company>Learningpoint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Larsson Madeleine</dc:creator>
  <cp:lastModifiedBy>Taner Selda</cp:lastModifiedBy>
  <dcterms:created xsi:type="dcterms:W3CDTF">2012-03-28T06:48:30Z</dcterms:created>
  <dcterms:modified xsi:type="dcterms:W3CDTF">2022-02-09T12:45:43Z</dcterms:modified>
</cp:coreProperties>
</file>